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thew.holland\Documents\13a. WES Other Activities\WES KL\LCOE\"/>
    </mc:Choice>
  </mc:AlternateContent>
  <xr:revisionPtr revIDLastSave="0" documentId="13_ncr:1_{2645EE67-DB88-4DA7-8D2D-CBBAC81FD668}" xr6:coauthVersionLast="45" xr6:coauthVersionMax="45" xr10:uidLastSave="{00000000-0000-0000-0000-000000000000}"/>
  <bookViews>
    <workbookView xWindow="-42000" yWindow="-15915" windowWidth="25440" windowHeight="15390" xr2:uid="{00000000-000D-0000-FFFF-FFFF00000000}"/>
  </bookViews>
  <sheets>
    <sheet name="Guidance" sheetId="6" r:id="rId1"/>
    <sheet name="LCOE" sheetId="8" r:id="rId2"/>
    <sheet name="LCOE Utility" sheetId="15" state="hidden" r:id="rId3"/>
    <sheet name="Profile" sheetId="2" state="hidden" r:id="rId4"/>
  </sheets>
  <definedNames>
    <definedName name="_xlnm.Print_Area" localSheetId="0">Guidance!$A$1:$L$74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8" l="1"/>
  <c r="J44" i="8"/>
  <c r="J43" i="8"/>
  <c r="J42" i="8"/>
  <c r="J39" i="8"/>
  <c r="J38" i="8"/>
  <c r="J37" i="8"/>
  <c r="J36" i="8"/>
  <c r="J35" i="8"/>
  <c r="J34" i="8"/>
  <c r="J30" i="8"/>
  <c r="J29" i="8"/>
  <c r="J18" i="8"/>
  <c r="J26" i="8"/>
  <c r="J21" i="8"/>
  <c r="J20" i="8"/>
  <c r="J19" i="8"/>
  <c r="J17" i="8"/>
  <c r="F30" i="15" l="1"/>
  <c r="F34" i="8"/>
  <c r="L9" i="2" l="1"/>
  <c r="P9" i="2"/>
  <c r="T9" i="2"/>
  <c r="X9" i="2"/>
  <c r="AB9" i="2"/>
  <c r="AF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E41" i="15"/>
  <c r="E9" i="2" s="1"/>
  <c r="D18" i="15"/>
  <c r="D30" i="15" s="1"/>
  <c r="E30" i="15" s="1"/>
  <c r="E17" i="15"/>
  <c r="E16" i="15"/>
  <c r="E15" i="15"/>
  <c r="E14" i="15"/>
  <c r="E13" i="15"/>
  <c r="E18" i="15" l="1"/>
  <c r="D32" i="15"/>
  <c r="E32" i="15" s="1"/>
  <c r="C14" i="15"/>
  <c r="AE9" i="2"/>
  <c r="W9" i="2"/>
  <c r="O9" i="2"/>
  <c r="K9" i="2"/>
  <c r="D9" i="2"/>
  <c r="AD9" i="2"/>
  <c r="Z9" i="2"/>
  <c r="V9" i="2"/>
  <c r="R9" i="2"/>
  <c r="N9" i="2"/>
  <c r="J9" i="2"/>
  <c r="F9" i="2"/>
  <c r="H9" i="2"/>
  <c r="AA9" i="2"/>
  <c r="S9" i="2"/>
  <c r="G9" i="2"/>
  <c r="AG9" i="2"/>
  <c r="AC9" i="2"/>
  <c r="Y9" i="2"/>
  <c r="U9" i="2"/>
  <c r="Q9" i="2"/>
  <c r="M9" i="2"/>
  <c r="I9" i="2"/>
  <c r="D34" i="15"/>
  <c r="E34" i="15" s="1"/>
  <c r="C16" i="15"/>
  <c r="D22" i="15"/>
  <c r="E22" i="15" s="1"/>
  <c r="D31" i="15"/>
  <c r="E31" i="15" s="1"/>
  <c r="D33" i="15"/>
  <c r="E33" i="15" s="1"/>
  <c r="D35" i="15"/>
  <c r="E35" i="15" s="1"/>
  <c r="C13" i="15"/>
  <c r="C15" i="15"/>
  <c r="C17" i="15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E19" i="8"/>
  <c r="E20" i="8"/>
  <c r="E21" i="8"/>
  <c r="D46" i="15" l="1"/>
  <c r="H10" i="2"/>
  <c r="L10" i="2"/>
  <c r="P10" i="2"/>
  <c r="T10" i="2"/>
  <c r="X10" i="2"/>
  <c r="AB10" i="2"/>
  <c r="AF10" i="2"/>
  <c r="F10" i="2"/>
  <c r="N10" i="2"/>
  <c r="V10" i="2"/>
  <c r="AD10" i="2"/>
  <c r="D10" i="2"/>
  <c r="G10" i="2"/>
  <c r="O10" i="2"/>
  <c r="W10" i="2"/>
  <c r="AE10" i="2"/>
  <c r="E10" i="2"/>
  <c r="I10" i="2"/>
  <c r="M10" i="2"/>
  <c r="Q10" i="2"/>
  <c r="U10" i="2"/>
  <c r="Y10" i="2"/>
  <c r="AC10" i="2"/>
  <c r="AG10" i="2"/>
  <c r="J10" i="2"/>
  <c r="R10" i="2"/>
  <c r="Z10" i="2"/>
  <c r="K10" i="2"/>
  <c r="S10" i="2"/>
  <c r="AA10" i="2"/>
  <c r="C18" i="15"/>
  <c r="C19" i="15" s="1"/>
  <c r="E17" i="8"/>
  <c r="E18" i="8"/>
  <c r="E45" i="8"/>
  <c r="E3" i="2" l="1"/>
  <c r="I3" i="2"/>
  <c r="M3" i="2"/>
  <c r="Q3" i="2"/>
  <c r="U3" i="2"/>
  <c r="Y3" i="2"/>
  <c r="G3" i="2"/>
  <c r="O3" i="2"/>
  <c r="S3" i="2"/>
  <c r="AA3" i="2"/>
  <c r="D3" i="2"/>
  <c r="E51" i="8" s="1"/>
  <c r="H3" i="2"/>
  <c r="X3" i="2"/>
  <c r="F3" i="2"/>
  <c r="J3" i="2"/>
  <c r="N3" i="2"/>
  <c r="R3" i="2"/>
  <c r="V3" i="2"/>
  <c r="Z3" i="2"/>
  <c r="K3" i="2"/>
  <c r="W3" i="2"/>
  <c r="L3" i="2"/>
  <c r="P3" i="2"/>
  <c r="T3" i="2"/>
  <c r="AB3" i="2"/>
  <c r="E47" i="15" l="1"/>
  <c r="E22" i="8" l="1"/>
  <c r="D22" i="8"/>
  <c r="C21" i="8" l="1"/>
  <c r="D37" i="8"/>
  <c r="E37" i="8" s="1"/>
  <c r="D34" i="8"/>
  <c r="E34" i="8" s="1"/>
  <c r="D38" i="8"/>
  <c r="E38" i="8" s="1"/>
  <c r="D35" i="8"/>
  <c r="E35" i="8" s="1"/>
  <c r="D39" i="8"/>
  <c r="E39" i="8" s="1"/>
  <c r="D36" i="8"/>
  <c r="E36" i="8" s="1"/>
  <c r="C18" i="8"/>
  <c r="C17" i="8"/>
  <c r="C19" i="8"/>
  <c r="C20" i="8"/>
  <c r="D50" i="8" l="1"/>
  <c r="C22" i="8"/>
  <c r="D26" i="8"/>
  <c r="E26" i="8" s="1"/>
  <c r="G4" i="2" l="1"/>
  <c r="K4" i="2"/>
  <c r="O4" i="2"/>
  <c r="S4" i="2"/>
  <c r="W4" i="2"/>
  <c r="AA4" i="2"/>
  <c r="J4" i="2"/>
  <c r="R4" i="2"/>
  <c r="Z4" i="2"/>
  <c r="D4" i="2"/>
  <c r="H4" i="2"/>
  <c r="L4" i="2"/>
  <c r="P4" i="2"/>
  <c r="T4" i="2"/>
  <c r="X4" i="2"/>
  <c r="AB4" i="2"/>
  <c r="E4" i="2"/>
  <c r="I4" i="2"/>
  <c r="M4" i="2"/>
  <c r="Q4" i="2"/>
  <c r="U4" i="2"/>
  <c r="Y4" i="2"/>
  <c r="F4" i="2"/>
  <c r="N4" i="2"/>
  <c r="V4" i="2"/>
  <c r="F50" i="8" l="1"/>
  <c r="H50" i="8" s="1"/>
  <c r="F46" i="15"/>
  <c r="H46" i="15" s="1"/>
</calcChain>
</file>

<file path=xl/sharedStrings.xml><?xml version="1.0" encoding="utf-8"?>
<sst xmlns="http://schemas.openxmlformats.org/spreadsheetml/2006/main" count="160" uniqueCount="80">
  <si>
    <t>LCOE</t>
  </si>
  <si>
    <t>=</t>
  </si>
  <si>
    <t>CAPEX</t>
  </si>
  <si>
    <t>+</t>
  </si>
  <si>
    <t>Sub-system</t>
  </si>
  <si>
    <t>Total</t>
  </si>
  <si>
    <t>Structure and prime mover (£k)</t>
  </si>
  <si>
    <t>Installation (£k)</t>
  </si>
  <si>
    <t>Annual O&amp;M costs (£k)</t>
  </si>
  <si>
    <t>Discount rate</t>
  </si>
  <si>
    <t>(£/MWh)</t>
  </si>
  <si>
    <t>Year</t>
  </si>
  <si>
    <t>OPEX</t>
  </si>
  <si>
    <t>Foundations and mooring (£k)</t>
  </si>
  <si>
    <t>Power Take-off &amp; control (£k)</t>
  </si>
  <si>
    <t>% total CAPEX</t>
  </si>
  <si>
    <t>AEP (MWh)</t>
  </si>
  <si>
    <t>OPEX (£k)</t>
  </si>
  <si>
    <t>Discounted sum of OPEX (£k)</t>
  </si>
  <si>
    <t>Connection (£k)</t>
  </si>
  <si>
    <t>Device generation capacity (MW)</t>
  </si>
  <si>
    <t>Base case</t>
  </si>
  <si>
    <t>CAPEX/MW (£k/MW)</t>
  </si>
  <si>
    <t>Total CAPEX (£k)</t>
  </si>
  <si>
    <t>OPEX/MW (£k/MW)</t>
  </si>
  <si>
    <t>Total Annual OPEX (£k)</t>
  </si>
  <si>
    <t>Assumed no OPEX or Power Generated in Year 0</t>
  </si>
  <si>
    <t>Decommissioning</t>
  </si>
  <si>
    <t>Cost/MW (£k/MW)</t>
  </si>
  <si>
    <t>Total Cost (£k)</t>
  </si>
  <si>
    <t>CAPEX + discounted decommissioning and             re-furbishment costs (£k)</t>
  </si>
  <si>
    <t>WES call guidance % of CAPEX</t>
  </si>
  <si>
    <t>Mandatory input cell</t>
  </si>
  <si>
    <t>Refurbishment CAPEX costs (1)</t>
  </si>
  <si>
    <t>Refurbishment CAPEX costs (2)</t>
  </si>
  <si>
    <t>Calculated cell</t>
  </si>
  <si>
    <t>Input value which is specified by the developer on the "Calculation" tab. 
Justification should be provided in separate attachement.</t>
  </si>
  <si>
    <t>Fixed output</t>
  </si>
  <si>
    <t>One-off installation (£k)</t>
  </si>
  <si>
    <t>Project/Financial Details</t>
  </si>
  <si>
    <t>Project life (yrs)</t>
  </si>
  <si>
    <t xml:space="preserve">Year Spent </t>
  </si>
  <si>
    <t>Refurbishment CAPEX costs (3)</t>
  </si>
  <si>
    <t>Refurbishment CAPEX costs (4)</t>
  </si>
  <si>
    <t>Refurbishment CAPEX costs (5)</t>
  </si>
  <si>
    <t>Energy Production</t>
  </si>
  <si>
    <t>Availability</t>
  </si>
  <si>
    <t>Capacity Factor</t>
  </si>
  <si>
    <t>Annual Energy Production (MWh/yr)</t>
  </si>
  <si>
    <t>Discounted Sum of Energy Produced (MWh)</t>
  </si>
  <si>
    <t>Project name</t>
  </si>
  <si>
    <t>Company name</t>
  </si>
  <si>
    <t>Completed by</t>
  </si>
  <si>
    <t>Date completed (dd/mm/yyyy)</t>
  </si>
  <si>
    <t>PROJECT DETAILS</t>
  </si>
  <si>
    <t>Participant version</t>
  </si>
  <si>
    <t>Additional Costs</t>
  </si>
  <si>
    <t>Availability (%)</t>
  </si>
  <si>
    <t>Capacity Factor (%)</t>
  </si>
  <si>
    <t>Discount rate (%)</t>
  </si>
  <si>
    <t>Default value</t>
  </si>
  <si>
    <t>Default value changed</t>
  </si>
  <si>
    <t>Justification for changes to default values</t>
  </si>
  <si>
    <t>Justification</t>
  </si>
  <si>
    <t>Justification of key LCOE tool inputs</t>
  </si>
  <si>
    <t>Generic default values have been pre-entered for all inputs. 
These should be modified for the sub-system under development, as appropriate. 
For example, a PTO sub-system developer would be expected to edit the PTO CAPEX value as a minimum. 
Justification is expected to support selection of default values or otherwise.</t>
  </si>
  <si>
    <t>Scenario</t>
  </si>
  <si>
    <t>Utility Scale - Single device as part of 100MW array, with &gt;1GW global installed capacity.</t>
  </si>
  <si>
    <t>Version History</t>
  </si>
  <si>
    <t>Version</t>
  </si>
  <si>
    <t>Date</t>
  </si>
  <si>
    <t>Edited by</t>
  </si>
  <si>
    <t>Comment</t>
  </si>
  <si>
    <t>1.0</t>
  </si>
  <si>
    <t>16.04.2020</t>
  </si>
  <si>
    <t>WES (MH)</t>
  </si>
  <si>
    <t>First version</t>
  </si>
  <si>
    <t>2.0</t>
  </si>
  <si>
    <t>09.02.2021</t>
  </si>
  <si>
    <t>Correction for impact of change in lifetime on LCOE calculation.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</si>
</sst>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0.0%"/>
    <numFmt numFmtId="165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15">
    <xf numFmtId="0" fontId="0" fillId="0" borderId="0" xfId="0"/>
    <xf numFmtId="0" fontId="0" fillId="2" borderId="0" xfId="0" applyFill="1"/>
    <xf numFmtId="0" fontId="0" fillId="3" borderId="0" xfId="0" applyFill="1"/>
    <xf numFmtId="0" fontId="0" fillId="7" borderId="0" xfId="0" applyFill="1" applyBorder="1"/>
    <xf numFmtId="0" fontId="0" fillId="2" borderId="0" xfId="0" applyFill="1" applyBorder="1"/>
    <xf numFmtId="0" fontId="0" fillId="6" borderId="0" xfId="0" applyFill="1" applyBorder="1"/>
    <xf numFmtId="0" fontId="0" fillId="0" borderId="0" xfId="0"/>
    <xf numFmtId="9" fontId="0" fillId="0" borderId="0" xfId="3" applyFont="1"/>
    <xf numFmtId="164" fontId="11" fillId="8" borderId="9" xfId="2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wrapText="1"/>
    </xf>
    <xf numFmtId="0" fontId="0" fillId="3" borderId="3" xfId="0" applyFill="1" applyBorder="1" applyAlignment="1" applyProtection="1">
      <alignment wrapText="1"/>
    </xf>
    <xf numFmtId="0" fontId="0" fillId="3" borderId="4" xfId="0" applyFill="1" applyBorder="1" applyAlignment="1" applyProtection="1">
      <alignment wrapText="1"/>
    </xf>
    <xf numFmtId="0" fontId="0" fillId="3" borderId="5" xfId="0" applyFill="1" applyBorder="1" applyAlignment="1" applyProtection="1">
      <alignment wrapText="1"/>
    </xf>
    <xf numFmtId="0" fontId="0" fillId="3" borderId="0" xfId="0" applyFill="1" applyBorder="1" applyAlignment="1" applyProtection="1">
      <alignment wrapText="1"/>
    </xf>
    <xf numFmtId="0" fontId="0" fillId="3" borderId="6" xfId="0" applyFill="1" applyBorder="1" applyAlignment="1" applyProtection="1">
      <alignment wrapText="1"/>
    </xf>
    <xf numFmtId="0" fontId="0" fillId="3" borderId="7" xfId="0" applyFill="1" applyBorder="1" applyAlignment="1" applyProtection="1">
      <alignment wrapText="1"/>
    </xf>
    <xf numFmtId="0" fontId="12" fillId="3" borderId="0" xfId="0" applyFont="1" applyFill="1" applyBorder="1" applyAlignment="1" applyProtection="1">
      <alignment horizontal="left" vertical="top" wrapText="1"/>
    </xf>
    <xf numFmtId="0" fontId="0" fillId="7" borderId="13" xfId="0" applyFill="1" applyBorder="1" applyAlignment="1" applyProtection="1">
      <alignment wrapText="1"/>
    </xf>
    <xf numFmtId="0" fontId="9" fillId="7" borderId="13" xfId="0" applyFont="1" applyFill="1" applyBorder="1" applyAlignment="1" applyProtection="1">
      <alignment horizontal="center" wrapText="1"/>
    </xf>
    <xf numFmtId="0" fontId="1" fillId="3" borderId="6" xfId="0" applyFont="1" applyFill="1" applyBorder="1" applyAlignment="1" applyProtection="1">
      <alignment vertical="top" wrapText="1"/>
    </xf>
    <xf numFmtId="0" fontId="9" fillId="3" borderId="0" xfId="0" quotePrefix="1" applyFont="1" applyFill="1" applyBorder="1" applyAlignment="1" applyProtection="1">
      <alignment horizontal="center" wrapText="1"/>
    </xf>
    <xf numFmtId="9" fontId="3" fillId="4" borderId="0" xfId="1" applyNumberFormat="1" applyBorder="1" applyAlignment="1" applyProtection="1">
      <alignment horizontal="center" wrapText="1"/>
    </xf>
    <xf numFmtId="3" fontId="3" fillId="4" borderId="7" xfId="1" applyNumberFormat="1" applyBorder="1" applyAlignment="1" applyProtection="1">
      <alignment horizontal="center" wrapText="1"/>
    </xf>
    <xf numFmtId="9" fontId="10" fillId="3" borderId="0" xfId="3" applyFont="1" applyFill="1" applyBorder="1" applyAlignment="1" applyProtection="1">
      <alignment horizontal="center" wrapText="1"/>
    </xf>
    <xf numFmtId="0" fontId="0" fillId="3" borderId="6" xfId="0" applyFill="1" applyBorder="1" applyAlignment="1" applyProtection="1">
      <alignment vertical="center" wrapText="1"/>
    </xf>
    <xf numFmtId="9" fontId="3" fillId="4" borderId="0" xfId="1" applyNumberFormat="1" applyBorder="1" applyAlignment="1" applyProtection="1">
      <alignment horizontal="center" vertical="center" wrapText="1"/>
    </xf>
    <xf numFmtId="3" fontId="3" fillId="4" borderId="7" xfId="1" applyNumberFormat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</xf>
    <xf numFmtId="9" fontId="10" fillId="3" borderId="0" xfId="3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vertical="center" wrapText="1"/>
    </xf>
    <xf numFmtId="9" fontId="3" fillId="4" borderId="1" xfId="1" applyNumberFormat="1" applyBorder="1" applyAlignment="1" applyProtection="1">
      <alignment horizontal="center" vertical="center" wrapText="1"/>
    </xf>
    <xf numFmtId="3" fontId="5" fillId="4" borderId="1" xfId="1" applyNumberFormat="1" applyFont="1" applyBorder="1" applyAlignment="1" applyProtection="1">
      <alignment horizontal="center" vertical="center" wrapText="1"/>
    </xf>
    <xf numFmtId="3" fontId="5" fillId="4" borderId="11" xfId="1" applyNumberFormat="1" applyFont="1" applyBorder="1" applyAlignment="1" applyProtection="1">
      <alignment horizontal="center" vertical="center" wrapText="1"/>
    </xf>
    <xf numFmtId="3" fontId="9" fillId="3" borderId="0" xfId="1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wrapText="1"/>
    </xf>
    <xf numFmtId="0" fontId="8" fillId="3" borderId="0" xfId="0" applyFont="1" applyFill="1" applyBorder="1" applyAlignment="1" applyProtection="1">
      <alignment horizontal="center" wrapText="1"/>
    </xf>
    <xf numFmtId="0" fontId="1" fillId="3" borderId="0" xfId="0" applyFont="1" applyFill="1" applyBorder="1" applyAlignment="1" applyProtection="1">
      <alignment horizontal="center" wrapText="1"/>
    </xf>
    <xf numFmtId="0" fontId="9" fillId="3" borderId="0" xfId="0" applyFont="1" applyFill="1" applyBorder="1" applyAlignment="1" applyProtection="1">
      <alignment horizontal="center" wrapText="1"/>
    </xf>
    <xf numFmtId="0" fontId="0" fillId="3" borderId="8" xfId="0" applyFill="1" applyBorder="1" applyAlignment="1" applyProtection="1">
      <alignment vertical="center" wrapText="1"/>
    </xf>
    <xf numFmtId="3" fontId="3" fillId="4" borderId="2" xfId="1" applyNumberFormat="1" applyBorder="1" applyAlignment="1" applyProtection="1">
      <alignment horizontal="center" vertical="center" wrapText="1"/>
    </xf>
    <xf numFmtId="3" fontId="5" fillId="4" borderId="9" xfId="1" applyNumberFormat="1" applyFont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wrapText="1"/>
    </xf>
    <xf numFmtId="0" fontId="10" fillId="3" borderId="0" xfId="0" applyFont="1" applyFill="1" applyAlignment="1" applyProtection="1">
      <alignment horizontal="center" wrapText="1"/>
    </xf>
    <xf numFmtId="0" fontId="0" fillId="3" borderId="6" xfId="0" applyFill="1" applyBorder="1" applyAlignment="1" applyProtection="1">
      <alignment horizontal="left" vertical="center" wrapText="1"/>
    </xf>
    <xf numFmtId="3" fontId="3" fillId="4" borderId="0" xfId="1" applyNumberFormat="1" applyBorder="1" applyAlignment="1" applyProtection="1">
      <alignment horizontal="center" wrapText="1"/>
    </xf>
    <xf numFmtId="0" fontId="0" fillId="3" borderId="8" xfId="0" applyFill="1" applyBorder="1" applyAlignment="1" applyProtection="1">
      <alignment horizontal="left" vertical="center" wrapText="1"/>
    </xf>
    <xf numFmtId="3" fontId="3" fillId="4" borderId="2" xfId="1" applyNumberFormat="1" applyBorder="1" applyAlignment="1" applyProtection="1">
      <alignment horizontal="center" wrapText="1"/>
    </xf>
    <xf numFmtId="0" fontId="1" fillId="3" borderId="0" xfId="0" applyFont="1" applyFill="1" applyAlignment="1" applyProtection="1">
      <alignment wrapText="1"/>
    </xf>
    <xf numFmtId="0" fontId="10" fillId="3" borderId="0" xfId="0" applyFont="1" applyFill="1" applyAlignment="1" applyProtection="1">
      <alignment wrapText="1"/>
    </xf>
    <xf numFmtId="0" fontId="9" fillId="7" borderId="13" xfId="0" applyFont="1" applyFill="1" applyBorder="1" applyAlignment="1" applyProtection="1">
      <alignment horizontal="center" vertical="top" wrapText="1"/>
    </xf>
    <xf numFmtId="0" fontId="10" fillId="3" borderId="0" xfId="0" applyFont="1" applyFill="1" applyBorder="1" applyAlignment="1" applyProtection="1">
      <alignment vertical="center" wrapText="1"/>
    </xf>
    <xf numFmtId="0" fontId="9" fillId="3" borderId="0" xfId="0" quotePrefix="1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wrapText="1"/>
    </xf>
    <xf numFmtId="0" fontId="0" fillId="2" borderId="4" xfId="0" applyFill="1" applyBorder="1" applyAlignment="1" applyProtection="1">
      <alignment wrapText="1"/>
    </xf>
    <xf numFmtId="0" fontId="0" fillId="2" borderId="6" xfId="0" applyFill="1" applyBorder="1" applyAlignment="1" applyProtection="1">
      <alignment wrapText="1"/>
    </xf>
    <xf numFmtId="0" fontId="0" fillId="2" borderId="0" xfId="0" applyFill="1" applyBorder="1" applyAlignment="1" applyProtection="1">
      <alignment wrapText="1"/>
    </xf>
    <xf numFmtId="0" fontId="6" fillId="7" borderId="5" xfId="0" applyFont="1" applyFill="1" applyBorder="1" applyAlignment="1" applyProtection="1">
      <alignment horizontal="center" vertical="top" wrapText="1"/>
    </xf>
    <xf numFmtId="0" fontId="0" fillId="2" borderId="0" xfId="0" applyFill="1" applyBorder="1" applyAlignment="1" applyProtection="1">
      <alignment horizont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left" wrapText="1"/>
    </xf>
    <xf numFmtId="3" fontId="5" fillId="4" borderId="15" xfId="1" applyNumberFormat="1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0" xfId="0" quotePrefix="1" applyFont="1" applyFill="1" applyBorder="1" applyAlignment="1" applyProtection="1">
      <alignment horizontal="center" wrapText="1"/>
    </xf>
    <xf numFmtId="0" fontId="0" fillId="2" borderId="6" xfId="0" applyFill="1" applyBorder="1" applyAlignment="1" applyProtection="1">
      <alignment horizontal="center" wrapText="1"/>
    </xf>
    <xf numFmtId="0" fontId="0" fillId="2" borderId="3" xfId="0" applyFill="1" applyBorder="1" applyAlignment="1" applyProtection="1">
      <alignment horizontal="center" vertical="center" wrapText="1"/>
    </xf>
    <xf numFmtId="3" fontId="5" fillId="4" borderId="4" xfId="1" applyNumberFormat="1" applyFont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</xf>
    <xf numFmtId="0" fontId="0" fillId="2" borderId="8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0" fontId="0" fillId="2" borderId="5" xfId="0" applyFill="1" applyBorder="1" applyAlignment="1" applyProtection="1">
      <alignment wrapText="1"/>
    </xf>
    <xf numFmtId="0" fontId="0" fillId="2" borderId="7" xfId="0" applyFill="1" applyBorder="1" applyAlignment="1" applyProtection="1">
      <alignment horizontal="center" wrapText="1"/>
    </xf>
    <xf numFmtId="0" fontId="0" fillId="2" borderId="9" xfId="0" applyFill="1" applyBorder="1" applyAlignment="1" applyProtection="1">
      <alignment horizontal="center" wrapText="1"/>
    </xf>
    <xf numFmtId="0" fontId="1" fillId="3" borderId="0" xfId="0" applyFont="1" applyFill="1" applyBorder="1" applyAlignment="1" applyProtection="1">
      <alignment horizontal="center" vertical="top" wrapText="1"/>
    </xf>
    <xf numFmtId="0" fontId="1" fillId="3" borderId="7" xfId="0" applyFont="1" applyFill="1" applyBorder="1" applyAlignment="1" applyProtection="1">
      <alignment horizontal="center" vertical="top" wrapText="1"/>
    </xf>
    <xf numFmtId="3" fontId="11" fillId="8" borderId="7" xfId="1" applyNumberFormat="1" applyFont="1" applyFill="1" applyBorder="1" applyAlignment="1" applyProtection="1">
      <alignment horizontal="center" vertical="center" wrapText="1"/>
      <protection locked="0"/>
    </xf>
    <xf numFmtId="1" fontId="11" fillId="8" borderId="5" xfId="2" applyNumberFormat="1" applyFont="1" applyFill="1" applyBorder="1" applyAlignment="1" applyProtection="1">
      <alignment horizontal="center" wrapText="1"/>
      <protection locked="0"/>
    </xf>
    <xf numFmtId="164" fontId="11" fillId="8" borderId="7" xfId="2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vertical="top" wrapText="1"/>
    </xf>
    <xf numFmtId="0" fontId="1" fillId="3" borderId="4" xfId="0" applyFont="1" applyFill="1" applyBorder="1" applyAlignment="1" applyProtection="1">
      <alignment horizontal="center" vertical="top" wrapText="1"/>
    </xf>
    <xf numFmtId="0" fontId="1" fillId="3" borderId="5" xfId="0" applyFont="1" applyFill="1" applyBorder="1" applyAlignment="1" applyProtection="1">
      <alignment horizontal="center" vertical="top" wrapText="1"/>
    </xf>
    <xf numFmtId="2" fontId="11" fillId="8" borderId="7" xfId="3" applyNumberFormat="1" applyFont="1" applyFill="1" applyBorder="1" applyAlignment="1" applyProtection="1">
      <alignment horizontal="center" vertical="center" wrapText="1"/>
      <protection locked="0"/>
    </xf>
    <xf numFmtId="44" fontId="0" fillId="3" borderId="0" xfId="0" applyNumberFormat="1" applyFill="1" applyAlignment="1" applyProtection="1">
      <alignment wrapText="1"/>
    </xf>
    <xf numFmtId="1" fontId="13" fillId="2" borderId="1" xfId="0" applyNumberFormat="1" applyFont="1" applyFill="1" applyBorder="1" applyAlignment="1" applyProtection="1">
      <alignment horizontal="center" wrapText="1"/>
    </xf>
    <xf numFmtId="3" fontId="11" fillId="8" borderId="0" xfId="1" applyNumberFormat="1" applyFont="1" applyFill="1" applyBorder="1" applyAlignment="1" applyProtection="1">
      <alignment horizontal="center" vertical="center" wrapText="1"/>
      <protection locked="0"/>
    </xf>
    <xf numFmtId="3" fontId="11" fillId="8" borderId="9" xfId="1" applyNumberFormat="1" applyFont="1" applyFill="1" applyBorder="1" applyAlignment="1" applyProtection="1">
      <alignment horizontal="center" vertical="center" wrapText="1"/>
      <protection locked="0"/>
    </xf>
    <xf numFmtId="9" fontId="11" fillId="8" borderId="0" xfId="3" applyFont="1" applyFill="1" applyBorder="1" applyAlignment="1" applyProtection="1">
      <alignment horizontal="center" vertical="center" wrapText="1"/>
      <protection locked="0"/>
    </xf>
    <xf numFmtId="9" fontId="11" fillId="8" borderId="2" xfId="3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vertical="top" wrapText="1"/>
    </xf>
    <xf numFmtId="3" fontId="3" fillId="4" borderId="9" xfId="1" applyNumberFormat="1" applyBorder="1" applyAlignment="1" applyProtection="1">
      <alignment horizontal="center" vertical="center" wrapText="1"/>
    </xf>
    <xf numFmtId="164" fontId="11" fillId="8" borderId="2" xfId="3" applyNumberFormat="1" applyFont="1" applyFill="1" applyBorder="1" applyAlignment="1" applyProtection="1">
      <alignment horizontal="center" wrapText="1"/>
      <protection locked="0"/>
    </xf>
    <xf numFmtId="164" fontId="11" fillId="8" borderId="25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0" quotePrefix="1" applyFont="1" applyFill="1" applyBorder="1" applyAlignment="1" applyProtection="1">
      <alignment horizontal="left" vertical="center" wrapText="1"/>
    </xf>
    <xf numFmtId="2" fontId="0" fillId="0" borderId="3" xfId="0" applyNumberFormat="1" applyBorder="1"/>
    <xf numFmtId="2" fontId="0" fillId="0" borderId="4" xfId="0" applyNumberFormat="1" applyBorder="1"/>
    <xf numFmtId="2" fontId="0" fillId="0" borderId="6" xfId="0" applyNumberFormat="1" applyBorder="1"/>
    <xf numFmtId="44" fontId="0" fillId="0" borderId="0" xfId="4" applyFont="1"/>
    <xf numFmtId="0" fontId="0" fillId="0" borderId="0" xfId="0" applyAlignment="1">
      <alignment horizontal="right"/>
    </xf>
    <xf numFmtId="44" fontId="0" fillId="0" borderId="0" xfId="0" applyNumberFormat="1"/>
    <xf numFmtId="2" fontId="0" fillId="0" borderId="0" xfId="0" applyNumberFormat="1" applyBorder="1"/>
    <xf numFmtId="0" fontId="1" fillId="7" borderId="14" xfId="0" applyFont="1" applyFill="1" applyBorder="1" applyAlignment="1" applyProtection="1">
      <alignment horizontal="center" wrapText="1"/>
    </xf>
    <xf numFmtId="0" fontId="1" fillId="9" borderId="19" xfId="0" applyFont="1" applyFill="1" applyBorder="1" applyAlignment="1" applyProtection="1"/>
    <xf numFmtId="0" fontId="0" fillId="3" borderId="21" xfId="0" applyFill="1" applyBorder="1" applyAlignment="1" applyProtection="1">
      <alignment horizontal="left" vertical="top" wrapText="1"/>
      <protection locked="0"/>
    </xf>
    <xf numFmtId="0" fontId="1" fillId="9" borderId="20" xfId="0" applyFont="1" applyFill="1" applyBorder="1" applyAlignment="1" applyProtection="1"/>
    <xf numFmtId="0" fontId="1" fillId="9" borderId="20" xfId="0" applyFont="1" applyFill="1" applyBorder="1" applyAlignment="1" applyProtection="1">
      <alignment vertical="center"/>
    </xf>
    <xf numFmtId="165" fontId="0" fillId="3" borderId="21" xfId="0" applyNumberFormat="1" applyFill="1" applyBorder="1" applyAlignment="1" applyProtection="1">
      <alignment horizontal="left" vertical="top" wrapText="1"/>
      <protection locked="0"/>
    </xf>
    <xf numFmtId="0" fontId="0" fillId="3" borderId="16" xfId="0" applyFill="1" applyBorder="1" applyAlignment="1" applyProtection="1">
      <alignment horizontal="left" vertical="top" wrapText="1"/>
      <protection locked="0"/>
    </xf>
    <xf numFmtId="0" fontId="9" fillId="7" borderId="14" xfId="0" applyFont="1" applyFill="1" applyBorder="1" applyAlignment="1" applyProtection="1">
      <alignment horizontal="center" wrapText="1"/>
    </xf>
    <xf numFmtId="0" fontId="9" fillId="7" borderId="14" xfId="0" applyFont="1" applyFill="1" applyBorder="1" applyAlignment="1" applyProtection="1">
      <alignment horizontal="center" vertical="top" wrapText="1"/>
    </xf>
    <xf numFmtId="0" fontId="14" fillId="3" borderId="19" xfId="0" applyFont="1" applyFill="1" applyBorder="1" applyAlignment="1" applyProtection="1">
      <alignment horizontal="center" wrapText="1"/>
    </xf>
    <xf numFmtId="0" fontId="1" fillId="3" borderId="10" xfId="0" applyFont="1" applyFill="1" applyBorder="1" applyAlignment="1" applyProtection="1">
      <alignment vertical="center" wrapText="1"/>
    </xf>
    <xf numFmtId="0" fontId="0" fillId="3" borderId="6" xfId="0" applyFill="1" applyBorder="1" applyAlignment="1" applyProtection="1">
      <alignment vertical="center" wrapText="1"/>
    </xf>
    <xf numFmtId="0" fontId="0" fillId="3" borderId="8" xfId="0" applyFill="1" applyBorder="1" applyAlignment="1" applyProtection="1">
      <alignment vertical="center" wrapText="1"/>
    </xf>
    <xf numFmtId="0" fontId="1" fillId="7" borderId="13" xfId="0" applyFont="1" applyFill="1" applyBorder="1" applyAlignment="1" applyProtection="1">
      <alignment horizontal="center" wrapText="1"/>
    </xf>
    <xf numFmtId="0" fontId="1" fillId="7" borderId="14" xfId="0" applyFont="1" applyFill="1" applyBorder="1" applyAlignment="1" applyProtection="1">
      <alignment horizontal="center" wrapText="1"/>
    </xf>
    <xf numFmtId="0" fontId="1" fillId="7" borderId="13" xfId="0" applyFont="1" applyFill="1" applyBorder="1" applyAlignment="1" applyProtection="1">
      <alignment wrapText="1"/>
    </xf>
    <xf numFmtId="0" fontId="0" fillId="3" borderId="0" xfId="0" applyFill="1" applyBorder="1" applyAlignment="1" applyProtection="1">
      <alignment vertical="center" wrapText="1"/>
    </xf>
    <xf numFmtId="0" fontId="1" fillId="7" borderId="26" xfId="0" applyFont="1" applyFill="1" applyBorder="1" applyAlignment="1" applyProtection="1">
      <alignment horizontal="center" wrapText="1"/>
    </xf>
    <xf numFmtId="0" fontId="1" fillId="7" borderId="29" xfId="0" applyFont="1" applyFill="1" applyBorder="1" applyAlignment="1" applyProtection="1">
      <alignment horizontal="center" wrapText="1"/>
    </xf>
    <xf numFmtId="0" fontId="0" fillId="3" borderId="32" xfId="0" quotePrefix="1" applyFill="1" applyBorder="1" applyAlignment="1" applyProtection="1">
      <alignment horizontal="center" wrapText="1"/>
    </xf>
    <xf numFmtId="1" fontId="0" fillId="3" borderId="33" xfId="0" applyNumberFormat="1" applyFill="1" applyBorder="1" applyAlignment="1" applyProtection="1">
      <alignment horizontal="center" vertical="center" wrapText="1"/>
    </xf>
    <xf numFmtId="1" fontId="0" fillId="3" borderId="35" xfId="0" applyNumberFormat="1" applyFill="1" applyBorder="1" applyAlignment="1" applyProtection="1">
      <alignment horizontal="center" vertical="center" wrapText="1"/>
    </xf>
    <xf numFmtId="1" fontId="0" fillId="3" borderId="29" xfId="0" applyNumberFormat="1" applyFill="1" applyBorder="1" applyAlignment="1" applyProtection="1">
      <alignment horizontal="center" vertical="center" wrapText="1"/>
    </xf>
    <xf numFmtId="1" fontId="0" fillId="3" borderId="36" xfId="0" applyNumberFormat="1" applyFill="1" applyBorder="1" applyAlignment="1" applyProtection="1">
      <alignment horizontal="center" vertical="center" wrapText="1"/>
    </xf>
    <xf numFmtId="9" fontId="0" fillId="3" borderId="38" xfId="3" applyFont="1" applyFill="1" applyBorder="1" applyAlignment="1" applyProtection="1">
      <alignment horizontal="center" vertical="center" wrapText="1"/>
    </xf>
    <xf numFmtId="1" fontId="0" fillId="3" borderId="30" xfId="0" applyNumberFormat="1" applyFill="1" applyBorder="1" applyAlignment="1" applyProtection="1">
      <alignment horizontal="center" vertical="center" wrapText="1"/>
    </xf>
    <xf numFmtId="9" fontId="0" fillId="3" borderId="35" xfId="3" applyFont="1" applyFill="1" applyBorder="1" applyAlignment="1" applyProtection="1">
      <alignment horizontal="center" wrapText="1"/>
    </xf>
    <xf numFmtId="1" fontId="0" fillId="3" borderId="33" xfId="0" applyNumberFormat="1" applyFill="1" applyBorder="1" applyAlignment="1" applyProtection="1">
      <alignment horizontal="center" wrapText="1"/>
    </xf>
    <xf numFmtId="9" fontId="0" fillId="3" borderId="29" xfId="3" applyFont="1" applyFill="1" applyBorder="1" applyAlignment="1" applyProtection="1">
      <alignment horizontal="center" wrapText="1"/>
    </xf>
    <xf numFmtId="1" fontId="0" fillId="3" borderId="36" xfId="0" applyNumberFormat="1" applyFill="1" applyBorder="1" applyAlignment="1" applyProtection="1">
      <alignment horizontal="center" wrapText="1"/>
    </xf>
    <xf numFmtId="0" fontId="1" fillId="7" borderId="39" xfId="0" applyFont="1" applyFill="1" applyBorder="1" applyAlignment="1" applyProtection="1">
      <alignment horizontal="center" wrapText="1"/>
    </xf>
    <xf numFmtId="0" fontId="1" fillId="7" borderId="40" xfId="0" applyFont="1" applyFill="1" applyBorder="1" applyAlignment="1" applyProtection="1">
      <alignment horizontal="center" wrapText="1"/>
    </xf>
    <xf numFmtId="0" fontId="1" fillId="7" borderId="41" xfId="0" applyFont="1" applyFill="1" applyBorder="1" applyAlignment="1" applyProtection="1">
      <alignment wrapText="1"/>
    </xf>
    <xf numFmtId="0" fontId="0" fillId="3" borderId="26" xfId="0" quotePrefix="1" applyFill="1" applyBorder="1" applyAlignment="1" applyProtection="1">
      <alignment horizontal="center" vertical="center" wrapText="1"/>
    </xf>
    <xf numFmtId="1" fontId="0" fillId="3" borderId="42" xfId="0" applyNumberFormat="1" applyFill="1" applyBorder="1" applyAlignment="1" applyProtection="1">
      <alignment horizontal="center" vertical="center" wrapText="1"/>
    </xf>
    <xf numFmtId="9" fontId="10" fillId="3" borderId="35" xfId="3" applyFont="1" applyFill="1" applyBorder="1" applyAlignment="1" applyProtection="1">
      <alignment horizontal="center" vertical="center" wrapText="1"/>
    </xf>
    <xf numFmtId="9" fontId="10" fillId="3" borderId="29" xfId="2" applyNumberFormat="1" applyFont="1" applyFill="1" applyBorder="1" applyAlignment="1" applyProtection="1">
      <alignment horizontal="center" vertical="center" wrapText="1"/>
    </xf>
    <xf numFmtId="0" fontId="1" fillId="7" borderId="44" xfId="0" applyFont="1" applyFill="1" applyBorder="1" applyAlignment="1" applyProtection="1">
      <alignment horizontal="center" wrapText="1"/>
    </xf>
    <xf numFmtId="0" fontId="1" fillId="7" borderId="27" xfId="0" applyFont="1" applyFill="1" applyBorder="1" applyAlignment="1" applyProtection="1">
      <alignment horizontal="center" wrapText="1"/>
    </xf>
    <xf numFmtId="0" fontId="1" fillId="7" borderId="28" xfId="0" applyFont="1" applyFill="1" applyBorder="1" applyAlignment="1" applyProtection="1">
      <alignment wrapText="1"/>
    </xf>
    <xf numFmtId="9" fontId="0" fillId="3" borderId="29" xfId="3" applyFont="1" applyFill="1" applyBorder="1" applyAlignment="1" applyProtection="1">
      <alignment horizontal="center" vertical="center" wrapText="1"/>
    </xf>
    <xf numFmtId="0" fontId="0" fillId="3" borderId="26" xfId="3" applyNumberFormat="1" applyFont="1" applyFill="1" applyBorder="1" applyAlignment="1" applyProtection="1">
      <alignment horizontal="center" vertical="center" wrapText="1"/>
    </xf>
    <xf numFmtId="9" fontId="0" fillId="3" borderId="26" xfId="3" applyFont="1" applyFill="1" applyBorder="1" applyAlignment="1" applyProtection="1">
      <alignment horizontal="center" wrapText="1"/>
    </xf>
    <xf numFmtId="1" fontId="0" fillId="3" borderId="42" xfId="0" applyNumberFormat="1" applyFill="1" applyBorder="1" applyAlignment="1" applyProtection="1">
      <alignment horizontal="center" wrapText="1"/>
    </xf>
    <xf numFmtId="0" fontId="1" fillId="7" borderId="45" xfId="0" applyFont="1" applyFill="1" applyBorder="1" applyAlignment="1" applyProtection="1">
      <alignment horizontal="center" wrapText="1"/>
    </xf>
    <xf numFmtId="0" fontId="3" fillId="4" borderId="12" xfId="1" applyBorder="1" applyAlignment="1" applyProtection="1">
      <alignment horizontal="center" vertical="top" wrapText="1"/>
    </xf>
    <xf numFmtId="0" fontId="7" fillId="10" borderId="15" xfId="1" applyFont="1" applyFill="1" applyBorder="1" applyAlignment="1" applyProtection="1">
      <alignment horizontal="center" vertical="top" wrapText="1"/>
    </xf>
    <xf numFmtId="0" fontId="12" fillId="10" borderId="34" xfId="0" applyFont="1" applyFill="1" applyBorder="1" applyAlignment="1" applyProtection="1">
      <alignment vertical="center" wrapText="1"/>
      <protection locked="0"/>
    </xf>
    <xf numFmtId="0" fontId="12" fillId="10" borderId="37" xfId="0" applyFont="1" applyFill="1" applyBorder="1" applyAlignment="1" applyProtection="1">
      <alignment vertical="center" wrapText="1"/>
      <protection locked="0"/>
    </xf>
    <xf numFmtId="0" fontId="12" fillId="10" borderId="31" xfId="0" applyFont="1" applyFill="1" applyBorder="1" applyAlignment="1" applyProtection="1">
      <alignment vertical="center" wrapText="1"/>
      <protection locked="0"/>
    </xf>
    <xf numFmtId="0" fontId="12" fillId="10" borderId="43" xfId="0" applyFont="1" applyFill="1" applyBorder="1" applyAlignment="1" applyProtection="1">
      <alignment vertical="center" wrapText="1"/>
      <protection locked="0"/>
    </xf>
    <xf numFmtId="0" fontId="12" fillId="10" borderId="43" xfId="0" applyFont="1" applyFill="1" applyBorder="1" applyAlignment="1" applyProtection="1">
      <alignment wrapText="1"/>
      <protection locked="0"/>
    </xf>
    <xf numFmtId="0" fontId="12" fillId="10" borderId="34" xfId="0" applyFont="1" applyFill="1" applyBorder="1" applyAlignment="1" applyProtection="1">
      <alignment wrapText="1"/>
      <protection locked="0"/>
    </xf>
    <xf numFmtId="0" fontId="12" fillId="10" borderId="37" xfId="0" applyFont="1" applyFill="1" applyBorder="1" applyAlignment="1" applyProtection="1">
      <alignment wrapText="1"/>
      <protection locked="0"/>
    </xf>
    <xf numFmtId="0" fontId="1" fillId="7" borderId="12" xfId="0" applyFont="1" applyFill="1" applyBorder="1" applyAlignment="1" applyProtection="1">
      <alignment horizontal="center" wrapText="1"/>
    </xf>
    <xf numFmtId="0" fontId="1" fillId="7" borderId="13" xfId="0" applyFont="1" applyFill="1" applyBorder="1" applyAlignment="1" applyProtection="1">
      <alignment horizontal="center" wrapText="1"/>
    </xf>
    <xf numFmtId="1" fontId="11" fillId="8" borderId="12" xfId="2" applyNumberFormat="1" applyFont="1" applyFill="1" applyBorder="1" applyAlignment="1" applyProtection="1">
      <alignment horizontal="center" wrapText="1"/>
      <protection locked="0"/>
    </xf>
    <xf numFmtId="1" fontId="11" fillId="8" borderId="13" xfId="2" applyNumberFormat="1" applyFont="1" applyFill="1" applyBorder="1" applyAlignment="1" applyProtection="1">
      <alignment horizontal="center" wrapText="1"/>
      <protection locked="0"/>
    </xf>
    <xf numFmtId="1" fontId="11" fillId="8" borderId="14" xfId="2" applyNumberFormat="1" applyFont="1" applyFill="1" applyBorder="1" applyAlignment="1" applyProtection="1">
      <alignment horizontal="center" wrapText="1"/>
      <protection locked="0"/>
    </xf>
    <xf numFmtId="0" fontId="11" fillId="8" borderId="12" xfId="2" applyFont="1" applyFill="1" applyBorder="1" applyAlignment="1" applyProtection="1">
      <alignment horizontal="center" vertical="top" wrapText="1"/>
    </xf>
    <xf numFmtId="0" fontId="11" fillId="8" borderId="13" xfId="2" applyFont="1" applyFill="1" applyBorder="1" applyAlignment="1" applyProtection="1">
      <alignment horizontal="center" vertical="top" wrapText="1"/>
    </xf>
    <xf numFmtId="0" fontId="11" fillId="8" borderId="14" xfId="2" applyFont="1" applyFill="1" applyBorder="1" applyAlignment="1" applyProtection="1">
      <alignment horizontal="center" vertical="top" wrapText="1"/>
    </xf>
    <xf numFmtId="0" fontId="12" fillId="3" borderId="3" xfId="0" applyFont="1" applyFill="1" applyBorder="1" applyAlignment="1" applyProtection="1">
      <alignment horizontal="center" vertical="top" wrapText="1"/>
    </xf>
    <xf numFmtId="0" fontId="12" fillId="3" borderId="4" xfId="0" applyFont="1" applyFill="1" applyBorder="1" applyAlignment="1" applyProtection="1">
      <alignment horizontal="center" vertical="top" wrapText="1"/>
    </xf>
    <xf numFmtId="0" fontId="12" fillId="3" borderId="5" xfId="0" applyFont="1" applyFill="1" applyBorder="1" applyAlignment="1" applyProtection="1">
      <alignment horizontal="center" vertical="top" wrapText="1"/>
    </xf>
    <xf numFmtId="0" fontId="12" fillId="3" borderId="8" xfId="0" applyFont="1" applyFill="1" applyBorder="1" applyAlignment="1" applyProtection="1">
      <alignment horizontal="center" vertical="top" wrapText="1"/>
    </xf>
    <xf numFmtId="0" fontId="12" fillId="3" borderId="2" xfId="0" applyFont="1" applyFill="1" applyBorder="1" applyAlignment="1" applyProtection="1">
      <alignment horizontal="center" vertical="top" wrapText="1"/>
    </xf>
    <xf numFmtId="0" fontId="12" fillId="3" borderId="9" xfId="0" applyFont="1" applyFill="1" applyBorder="1" applyAlignment="1" applyProtection="1">
      <alignment horizontal="center" vertical="top" wrapText="1"/>
    </xf>
    <xf numFmtId="0" fontId="12" fillId="3" borderId="19" xfId="0" applyFont="1" applyFill="1" applyBorder="1" applyAlignment="1" applyProtection="1">
      <alignment horizontal="center" vertical="top" wrapText="1"/>
    </xf>
    <xf numFmtId="0" fontId="12" fillId="3" borderId="48" xfId="0" applyFont="1" applyFill="1" applyBorder="1" applyAlignment="1" applyProtection="1">
      <alignment horizontal="center" vertical="top" wrapText="1"/>
    </xf>
    <xf numFmtId="0" fontId="1" fillId="7" borderId="27" xfId="0" applyFont="1" applyFill="1" applyBorder="1" applyAlignment="1" applyProtection="1">
      <alignment horizontal="center" wrapText="1"/>
    </xf>
    <xf numFmtId="0" fontId="1" fillId="7" borderId="30" xfId="0" applyFont="1" applyFill="1" applyBorder="1" applyAlignment="1" applyProtection="1">
      <alignment horizontal="center" wrapText="1"/>
    </xf>
    <xf numFmtId="0" fontId="1" fillId="7" borderId="28" xfId="0" applyFont="1" applyFill="1" applyBorder="1" applyAlignment="1" applyProtection="1">
      <alignment wrapText="1"/>
    </xf>
    <xf numFmtId="0" fontId="1" fillId="7" borderId="31" xfId="0" applyFont="1" applyFill="1" applyBorder="1" applyAlignment="1" applyProtection="1">
      <alignment wrapText="1"/>
    </xf>
    <xf numFmtId="0" fontId="1" fillId="7" borderId="46" xfId="0" applyFont="1" applyFill="1" applyBorder="1" applyAlignment="1" applyProtection="1">
      <alignment horizontal="center" wrapText="1"/>
    </xf>
    <xf numFmtId="0" fontId="1" fillId="7" borderId="28" xfId="0" applyFont="1" applyFill="1" applyBorder="1" applyAlignment="1" applyProtection="1">
      <alignment horizontal="left" wrapText="1"/>
    </xf>
    <xf numFmtId="0" fontId="1" fillId="7" borderId="47" xfId="0" applyFont="1" applyFill="1" applyBorder="1" applyAlignment="1" applyProtection="1">
      <alignment horizontal="left" wrapText="1"/>
    </xf>
    <xf numFmtId="0" fontId="0" fillId="3" borderId="3" xfId="0" applyFont="1" applyFill="1" applyBorder="1" applyAlignment="1" applyProtection="1">
      <alignment vertical="top" wrapText="1"/>
    </xf>
    <xf numFmtId="0" fontId="0" fillId="3" borderId="4" xfId="0" applyFont="1" applyFill="1" applyBorder="1" applyAlignment="1" applyProtection="1">
      <alignment vertical="top" wrapText="1"/>
    </xf>
    <xf numFmtId="0" fontId="0" fillId="3" borderId="8" xfId="0" applyFill="1" applyBorder="1" applyAlignment="1" applyProtection="1">
      <alignment vertical="center" wrapText="1"/>
    </xf>
    <xf numFmtId="0" fontId="0" fillId="3" borderId="2" xfId="0" applyFill="1" applyBorder="1" applyAlignment="1" applyProtection="1">
      <alignment vertical="center" wrapText="1"/>
    </xf>
    <xf numFmtId="0" fontId="1" fillId="3" borderId="10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6" fillId="7" borderId="12" xfId="0" applyFont="1" applyFill="1" applyBorder="1" applyAlignment="1" applyProtection="1">
      <alignment horizontal="center" vertical="top" wrapText="1"/>
    </xf>
    <xf numFmtId="0" fontId="6" fillId="7" borderId="14" xfId="0" applyFont="1" applyFill="1" applyBorder="1" applyAlignment="1" applyProtection="1">
      <alignment horizontal="center" vertical="top" wrapText="1"/>
    </xf>
    <xf numFmtId="0" fontId="6" fillId="7" borderId="6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2" xfId="0" applyFont="1" applyFill="1" applyBorder="1" applyAlignment="1" applyProtection="1">
      <alignment horizontal="center" vertical="center" wrapText="1"/>
    </xf>
    <xf numFmtId="0" fontId="6" fillId="7" borderId="9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vertical="center" wrapText="1"/>
    </xf>
    <xf numFmtId="0" fontId="0" fillId="3" borderId="4" xfId="0" applyFill="1" applyBorder="1" applyAlignment="1" applyProtection="1">
      <alignment vertical="center" wrapText="1"/>
    </xf>
    <xf numFmtId="0" fontId="0" fillId="3" borderId="6" xfId="0" applyFill="1" applyBorder="1" applyAlignment="1" applyProtection="1">
      <alignment vertical="center" wrapText="1"/>
    </xf>
    <xf numFmtId="0" fontId="0" fillId="3" borderId="0" xfId="0" applyFill="1" applyBorder="1" applyAlignment="1" applyProtection="1">
      <alignment vertical="center" wrapText="1"/>
    </xf>
    <xf numFmtId="0" fontId="0" fillId="3" borderId="23" xfId="0" applyFill="1" applyBorder="1" applyAlignment="1" applyProtection="1">
      <alignment vertical="center" wrapText="1"/>
    </xf>
    <xf numFmtId="0" fontId="0" fillId="3" borderId="24" xfId="0" applyFill="1" applyBorder="1" applyAlignment="1" applyProtection="1">
      <alignment vertical="center" wrapText="1"/>
    </xf>
    <xf numFmtId="0" fontId="11" fillId="8" borderId="17" xfId="2" applyFont="1" applyFill="1" applyBorder="1" applyAlignment="1" applyProtection="1">
      <alignment vertical="top" wrapText="1"/>
    </xf>
    <xf numFmtId="0" fontId="11" fillId="8" borderId="22" xfId="2" applyFont="1" applyFill="1" applyBorder="1" applyAlignment="1" applyProtection="1">
      <alignment vertical="top" wrapText="1"/>
    </xf>
    <xf numFmtId="0" fontId="3" fillId="4" borderId="17" xfId="1" applyBorder="1" applyAlignment="1" applyProtection="1">
      <alignment vertical="top" wrapText="1"/>
    </xf>
    <xf numFmtId="0" fontId="3" fillId="4" borderId="22" xfId="1" applyBorder="1" applyAlignment="1" applyProtection="1">
      <alignment vertical="top" wrapText="1"/>
    </xf>
    <xf numFmtId="0" fontId="3" fillId="4" borderId="18" xfId="1" applyBorder="1" applyAlignment="1" applyProtection="1">
      <alignment vertical="top" wrapText="1"/>
    </xf>
    <xf numFmtId="0" fontId="12" fillId="3" borderId="10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vertical="top" wrapText="1"/>
    </xf>
    <xf numFmtId="0" fontId="12" fillId="3" borderId="11" xfId="0" applyFont="1" applyFill="1" applyBorder="1" applyAlignment="1" applyProtection="1">
      <alignment vertical="top" wrapText="1"/>
    </xf>
    <xf numFmtId="0" fontId="1" fillId="7" borderId="12" xfId="0" applyFont="1" applyFill="1" applyBorder="1" applyAlignment="1" applyProtection="1">
      <alignment horizontal="center" vertical="top" wrapText="1"/>
    </xf>
    <xf numFmtId="0" fontId="1" fillId="7" borderId="13" xfId="0" applyFont="1" applyFill="1" applyBorder="1" applyAlignment="1" applyProtection="1">
      <alignment horizontal="center" vertical="top" wrapText="1"/>
    </xf>
    <xf numFmtId="0" fontId="15" fillId="3" borderId="0" xfId="0" applyFont="1" applyFill="1"/>
    <xf numFmtId="0" fontId="1" fillId="3" borderId="33" xfId="0" applyFont="1" applyFill="1" applyBorder="1"/>
    <xf numFmtId="0" fontId="1" fillId="3" borderId="49" xfId="0" applyFont="1" applyFill="1" applyBorder="1"/>
    <xf numFmtId="0" fontId="1" fillId="3" borderId="50" xfId="0" applyFont="1" applyFill="1" applyBorder="1"/>
    <xf numFmtId="0" fontId="1" fillId="3" borderId="51" xfId="0" applyFont="1" applyFill="1" applyBorder="1"/>
    <xf numFmtId="0" fontId="0" fillId="3" borderId="33" xfId="0" quotePrefix="1" applyFill="1" applyBorder="1" applyAlignment="1">
      <alignment horizontal="right"/>
    </xf>
    <xf numFmtId="0" fontId="0" fillId="3" borderId="33" xfId="0" applyFill="1" applyBorder="1"/>
    <xf numFmtId="0" fontId="0" fillId="3" borderId="33" xfId="0" applyFill="1" applyBorder="1"/>
  </cellXfs>
  <cellStyles count="5">
    <cellStyle name="Currency" xfId="4" builtinId="4"/>
    <cellStyle name="Good" xfId="1" builtinId="26"/>
    <cellStyle name="Neutral" xfId="2" builtinId="28"/>
    <cellStyle name="Normal" xfId="0" builtinId="0"/>
    <cellStyle name="Percent" xfId="3" builtinId="5"/>
  </cellStyles>
  <dxfs count="25">
    <dxf>
      <font>
        <b/>
        <i val="0"/>
        <color rgb="FFFF000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theme="0"/>
        </patternFill>
      </fill>
    </dxf>
    <dxf>
      <fill>
        <patternFill patternType="darkUp"/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theme="0"/>
        </patternFill>
      </fill>
    </dxf>
    <dxf>
      <font>
        <color rgb="FF006100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theme="0"/>
        </patternFill>
      </fill>
    </dxf>
    <dxf>
      <font>
        <b/>
        <i val="0"/>
        <color rgb="FFFF000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CC"/>
      <color rgb="FFFFEB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Total CAPEX - This Project</a:t>
            </a:r>
          </a:p>
        </c:rich>
      </c:tx>
      <c:layout>
        <c:manualLayout>
          <c:xMode val="edge"/>
          <c:yMode val="edge"/>
          <c:x val="0.10926716359398687"/>
          <c:y val="4.2131348626128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LCOE!$C$16</c:f>
              <c:strCache>
                <c:ptCount val="1"/>
                <c:pt idx="0">
                  <c:v>% total CAPEX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2D-471C-A396-72FBA5586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2D-471C-A396-72FBA55864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2D-471C-A396-72FBA55864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32D-471C-A396-72FBA55864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32D-471C-A396-72FBA55864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LCOE!$B$17:$B$21</c:f>
              <c:strCache>
                <c:ptCount val="5"/>
                <c:pt idx="0">
                  <c:v>Structure and prime mover (£k)</c:v>
                </c:pt>
                <c:pt idx="1">
                  <c:v>Power Take-off &amp; control (£k)</c:v>
                </c:pt>
                <c:pt idx="2">
                  <c:v>Foundations and mooring (£k)</c:v>
                </c:pt>
                <c:pt idx="3">
                  <c:v>Connection (£k)</c:v>
                </c:pt>
                <c:pt idx="4">
                  <c:v>One-off installation (£k)</c:v>
                </c:pt>
              </c:strCache>
            </c:strRef>
          </c:cat>
          <c:val>
            <c:numRef>
              <c:f>LCOE!$C$17:$C$21</c:f>
              <c:numCache>
                <c:formatCode>0%</c:formatCode>
                <c:ptCount val="5"/>
                <c:pt idx="0">
                  <c:v>0.37976144671027318</c:v>
                </c:pt>
                <c:pt idx="1">
                  <c:v>0.23008849557522124</c:v>
                </c:pt>
                <c:pt idx="2">
                  <c:v>0.15005771450557906</c:v>
                </c:pt>
                <c:pt idx="3">
                  <c:v>0.11004232397075799</c:v>
                </c:pt>
                <c:pt idx="4">
                  <c:v>0.13005001923816853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32D-471C-A396-72FBA558647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005035958462539"/>
          <c:y val="0.19973339444443045"/>
          <c:w val="0.36915635757351667"/>
          <c:h val="0.739603768405730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Total CAPEX - Typical Project</a:t>
            </a:r>
          </a:p>
        </c:rich>
      </c:tx>
      <c:layout>
        <c:manualLayout>
          <c:xMode val="edge"/>
          <c:yMode val="edge"/>
          <c:x val="4.7953802799408675E-2"/>
          <c:y val="2.565872598757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89025692391642"/>
          <c:y val="0.23764375274849039"/>
          <c:w val="0.46788867914438809"/>
          <c:h val="0.69823345811032578"/>
        </c:manualLayout>
      </c:layout>
      <c:pieChart>
        <c:varyColors val="1"/>
        <c:ser>
          <c:idx val="0"/>
          <c:order val="0"/>
          <c:tx>
            <c:strRef>
              <c:f>LCOE!$C$16</c:f>
              <c:strCache>
                <c:ptCount val="1"/>
                <c:pt idx="0">
                  <c:v>% total CAPEX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08-479D-B09A-CCAD277484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08-479D-B09A-CCAD277484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08-479D-B09A-CCAD277484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508-479D-B09A-CCAD277484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508-479D-B09A-CCAD277484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LCOE!$B$17:$B$21</c:f>
              <c:strCache>
                <c:ptCount val="5"/>
                <c:pt idx="0">
                  <c:v>Structure and prime mover (£k)</c:v>
                </c:pt>
                <c:pt idx="1">
                  <c:v>Power Take-off &amp; control (£k)</c:v>
                </c:pt>
                <c:pt idx="2">
                  <c:v>Foundations and mooring (£k)</c:v>
                </c:pt>
                <c:pt idx="3">
                  <c:v>Connection (£k)</c:v>
                </c:pt>
                <c:pt idx="4">
                  <c:v>One-off installation (£k)</c:v>
                </c:pt>
              </c:strCache>
            </c:strRef>
          </c:cat>
          <c:val>
            <c:numRef>
              <c:f>Profile!$B$13:$B$17</c:f>
              <c:numCache>
                <c:formatCode>0%</c:formatCode>
                <c:ptCount val="5"/>
                <c:pt idx="0">
                  <c:v>0.38</c:v>
                </c:pt>
                <c:pt idx="1">
                  <c:v>0.23</c:v>
                </c:pt>
                <c:pt idx="2">
                  <c:v>0.15</c:v>
                </c:pt>
                <c:pt idx="3">
                  <c:v>0.11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08-479D-B09A-CCAD277484C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Total CAPEX - This Project</a:t>
            </a:r>
          </a:p>
        </c:rich>
      </c:tx>
      <c:layout>
        <c:manualLayout>
          <c:xMode val="edge"/>
          <c:yMode val="edge"/>
          <c:x val="0.10926716359398687"/>
          <c:y val="4.2131348626128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'LCOE Utility'!$C$12</c:f>
              <c:strCache>
                <c:ptCount val="1"/>
                <c:pt idx="0">
                  <c:v>% total CAPEX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08-4ACE-9081-F0A8CBE7D1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08-4ACE-9081-F0A8CBE7D1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08-4ACE-9081-F0A8CBE7D1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808-4ACE-9081-F0A8CBE7D11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808-4ACE-9081-F0A8CBE7D1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'LCOE Utility'!$B$13:$B$17</c:f>
              <c:strCache>
                <c:ptCount val="5"/>
                <c:pt idx="0">
                  <c:v>Structure and prime mover (£k)</c:v>
                </c:pt>
                <c:pt idx="1">
                  <c:v>Power Take-off &amp; control (£k)</c:v>
                </c:pt>
                <c:pt idx="2">
                  <c:v>Foundations and mooring (£k)</c:v>
                </c:pt>
                <c:pt idx="3">
                  <c:v>Connection (£k)</c:v>
                </c:pt>
                <c:pt idx="4">
                  <c:v>One-off installation (£k)</c:v>
                </c:pt>
              </c:strCache>
            </c:strRef>
          </c:cat>
          <c:val>
            <c:numRef>
              <c:f>'LCOE Utility'!$C$13:$C$17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808-4ACE-9081-F0A8CBE7D11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005035958462539"/>
          <c:y val="0.19973339444443045"/>
          <c:w val="0.36915635757351667"/>
          <c:h val="0.739603768405730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Total CAPEX - Typical Project</a:t>
            </a:r>
          </a:p>
        </c:rich>
      </c:tx>
      <c:layout>
        <c:manualLayout>
          <c:xMode val="edge"/>
          <c:yMode val="edge"/>
          <c:x val="4.7953802799408675E-2"/>
          <c:y val="2.565872598757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89025692391642"/>
          <c:y val="0.23764375274849039"/>
          <c:w val="0.46788867914438809"/>
          <c:h val="0.69823345811032578"/>
        </c:manualLayout>
      </c:layout>
      <c:pieChart>
        <c:varyColors val="1"/>
        <c:ser>
          <c:idx val="0"/>
          <c:order val="0"/>
          <c:tx>
            <c:strRef>
              <c:f>'LCOE Utility'!$C$12</c:f>
              <c:strCache>
                <c:ptCount val="1"/>
                <c:pt idx="0">
                  <c:v>% total CAPEX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D5-497A-AD1E-80216D24F6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D5-497A-AD1E-80216D24F6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5D5-497A-AD1E-80216D24F6A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5D5-497A-AD1E-80216D24F6A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5D5-497A-AD1E-80216D24F6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'LCOE Utility'!$B$13:$B$17</c:f>
              <c:strCache>
                <c:ptCount val="5"/>
                <c:pt idx="0">
                  <c:v>Structure and prime mover (£k)</c:v>
                </c:pt>
                <c:pt idx="1">
                  <c:v>Power Take-off &amp; control (£k)</c:v>
                </c:pt>
                <c:pt idx="2">
                  <c:v>Foundations and mooring (£k)</c:v>
                </c:pt>
                <c:pt idx="3">
                  <c:v>Connection (£k)</c:v>
                </c:pt>
                <c:pt idx="4">
                  <c:v>One-off installation (£k)</c:v>
                </c:pt>
              </c:strCache>
            </c:strRef>
          </c:cat>
          <c:val>
            <c:numRef>
              <c:f>Profile!$B$13:$B$17</c:f>
              <c:numCache>
                <c:formatCode>0%</c:formatCode>
                <c:ptCount val="5"/>
                <c:pt idx="0">
                  <c:v>0.38</c:v>
                </c:pt>
                <c:pt idx="1">
                  <c:v>0.23</c:v>
                </c:pt>
                <c:pt idx="2">
                  <c:v>0.15</c:v>
                </c:pt>
                <c:pt idx="3">
                  <c:v>0.11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D5-497A-AD1E-80216D24F6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12066</xdr:colOff>
      <xdr:row>0</xdr:row>
      <xdr:rowOff>48894</xdr:rowOff>
    </xdr:from>
    <xdr:to>
      <xdr:col>11</xdr:col>
      <xdr:colOff>408041</xdr:colOff>
      <xdr:row>66</xdr:row>
      <xdr:rowOff>130735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8891" y="45719"/>
          <a:ext cx="7588408" cy="11959516"/>
          <a:chOff x="15241" y="45719"/>
          <a:chExt cx="7095705" cy="9388736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15241" y="45719"/>
            <a:ext cx="7095705" cy="93887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tIns="36000" bIns="36000" rtlCol="0" anchor="t">
            <a:spAutoFit/>
          </a:bodyPr>
          <a:lstStyle/>
          <a:p>
            <a:endParaRPr lang="en-GB" sz="1100"/>
          </a:p>
          <a:p>
            <a:endParaRPr lang="en-GB" sz="1100"/>
          </a:p>
          <a:p>
            <a:endParaRPr lang="en-GB" sz="1100"/>
          </a:p>
          <a:p>
            <a:endParaRPr lang="en-GB" sz="1100"/>
          </a:p>
          <a:p>
            <a:endParaRPr lang="en-GB" sz="1100"/>
          </a:p>
          <a:p>
            <a:endParaRPr lang="en-GB" sz="1100"/>
          </a:p>
          <a:p>
            <a:endParaRPr lang="en-GB" sz="1100"/>
          </a:p>
          <a:p>
            <a:r>
              <a:rPr lang="en-GB" sz="1100" b="1" u="sng"/>
              <a:t>Introduction</a:t>
            </a:r>
          </a:p>
          <a:p>
            <a:r>
              <a:rPr lang="en-GB" sz="1100"/>
              <a:t>This version of the Levelised Cost of Energy calculation tool is provided to allow developers of subsystems only to demonstrate the impact their development</a:t>
            </a:r>
            <a:r>
              <a:rPr lang="en-GB" sz="1100" baseline="0"/>
              <a:t> may have on </a:t>
            </a:r>
            <a:r>
              <a:rPr lang="en-GB" sz="1100"/>
              <a:t>future costs and performance of a commercialised technology in a mature wave energy sector. </a:t>
            </a:r>
          </a:p>
          <a:p>
            <a:endParaRPr lang="en-GB" sz="1100"/>
          </a:p>
          <a:p>
            <a:r>
              <a:rPr lang="en-GB" sz="1100"/>
              <a:t>To this end, default values have been supplied for each LCOE input, based on a non-specific</a:t>
            </a:r>
            <a:r>
              <a:rPr lang="en-GB" sz="1100" baseline="0"/>
              <a:t> WEC device or WEC type</a:t>
            </a:r>
            <a:r>
              <a:rPr lang="en-GB" sz="1100"/>
              <a:t>.</a:t>
            </a:r>
            <a:r>
              <a:rPr lang="en-GB" sz="1100" baseline="0"/>
              <a:t> These should be modified as necessary to ensure they are appropriate for the specific sub-system and scenario under consideration.</a:t>
            </a:r>
            <a:endParaRPr lang="en-GB" sz="1100"/>
          </a:p>
          <a:p>
            <a:endParaRPr lang="en-GB" sz="1100"/>
          </a:p>
          <a:p>
            <a:r>
              <a:rPr lang="en-GB" sz="1100"/>
              <a:t>To achieve Wave Energy Scotland’s objective, wave energy technology needs to be on a path towards a reliable commercial product that generates electricity at no more than £150/MWh once the industry has reached global market maturity of 1 GW installed. </a:t>
            </a:r>
          </a:p>
          <a:p>
            <a:endParaRPr lang="en-GB" sz="1100"/>
          </a:p>
          <a:p>
            <a:r>
              <a:rPr lang="en-GB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The tool's simplicity is appropriate for its use as a high level comparison tool. It is not intended to</a:t>
            </a:r>
            <a:r>
              <a:rPr lang="en-GB" sz="11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be </a:t>
            </a:r>
            <a:r>
              <a:rPr lang="en-GB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a design tool.</a:t>
            </a:r>
          </a:p>
          <a:p>
            <a:endParaRPr lang="en-GB" sz="1100"/>
          </a:p>
          <a:p>
            <a:r>
              <a:rPr lang="en-GB" sz="1100" b="1" u="sng"/>
              <a:t>Objectives</a:t>
            </a:r>
          </a:p>
          <a:p>
            <a:r>
              <a:rPr lang="en-GB" sz="1100" b="0" u="none"/>
              <a:t>The objectives of this tool are:</a:t>
            </a:r>
          </a:p>
          <a:p>
            <a:endParaRPr lang="en-GB" sz="1100" b="0" u="none"/>
          </a:p>
          <a:p>
            <a:r>
              <a:rPr lang="en-GB" sz="1100" b="0" u="none"/>
              <a:t>- To allow users to assess CAPEX expectations for participating technologies in a mature market.</a:t>
            </a:r>
          </a:p>
          <a:p>
            <a:r>
              <a:rPr lang="en-GB" sz="1100" b="0" u="none"/>
              <a:t>- To assess compatibility of tool user's future expectations with a Levelised Cost of Energy target of £150/MWh in a mature market.</a:t>
            </a:r>
          </a:p>
          <a:p>
            <a:endParaRPr lang="en-GB" sz="1100" b="0" u="none"/>
          </a:p>
          <a:p>
            <a:pPr eaLnBrk="1" fontAlgn="auto" latinLnBrk="0" hangingPunct="1"/>
            <a:r>
              <a:rPr lang="en-GB" sz="1100" b="1" i="0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Scenario</a:t>
            </a:r>
            <a:endParaRPr lang="en-GB">
              <a:effectLst/>
            </a:endParaRPr>
          </a:p>
          <a:p>
            <a:r>
              <a:rPr lang="en-GB" sz="11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Users must provide an explanation</a:t>
            </a:r>
            <a:r>
              <a:rPr lang="en-GB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justifying the scenario that has been selected for this specific calculation. </a:t>
            </a:r>
          </a:p>
          <a:p>
            <a:endPara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The default is for </a:t>
            </a:r>
            <a:r>
              <a:rPr lang="en-GB" sz="11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a "Utility Scale LCOE", where a</a:t>
            </a:r>
            <a:r>
              <a:rPr lang="en-GB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single system is installed as part of a 100MW array, with over 1GW installed globally (thus implying a mature, commercial market).</a:t>
            </a:r>
          </a:p>
          <a:p>
            <a:endParaRPr lang="en-GB" sz="1100" b="0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100" b="1" u="sng"/>
              <a:t>Inputs</a:t>
            </a:r>
          </a:p>
          <a:p>
            <a:r>
              <a:rPr lang="en-GB" sz="1100" b="0" u="none"/>
              <a:t>Cell types are as follows (colour-coded as shown</a:t>
            </a:r>
            <a:r>
              <a:rPr lang="en-GB" sz="1100" b="0" u="none" baseline="0"/>
              <a:t> on sheet "LCOE"):</a:t>
            </a:r>
          </a:p>
          <a:p>
            <a:endParaRPr lang="en-GB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100" b="0" i="1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Default value</a:t>
            </a:r>
            <a:r>
              <a:rPr lang="en-GB"/>
              <a:t> - 	</a:t>
            </a:r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These are the numerical inputs to this tool (default values have been provided for a non-specific WEC type,</a:t>
            </a:r>
            <a:r>
              <a:rPr lang="en-GB" sz="110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and 	should be updated</a:t>
            </a:r>
            <a:r>
              <a:rPr lang="en-GB" sz="110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as appropriate)</a:t>
            </a:r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:</a:t>
            </a:r>
          </a:p>
          <a:p>
            <a:pPr lvl="1"/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-</a:t>
            </a:r>
            <a:r>
              <a:rPr lang="en-GB" sz="110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D</a:t>
            </a:r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ifferent CAPEX components of the participant's</a:t>
            </a:r>
            <a:r>
              <a:rPr lang="en-GB" sz="110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technology (in £k/MW)</a:t>
            </a:r>
          </a:p>
          <a:p>
            <a:pPr lvl="1"/>
            <a:r>
              <a:rPr lang="en-GB" sz="110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- OPEX component (as a % of CAPEX)</a:t>
            </a:r>
          </a:p>
          <a:p>
            <a:pPr marL="457200" lvl="1" indent="0"/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- Project life (in years) </a:t>
            </a:r>
          </a:p>
          <a:p>
            <a:pPr marL="457200" lvl="1" indent="0"/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- Discount rate (as a %)</a:t>
            </a:r>
          </a:p>
          <a:p>
            <a:pPr marL="457200" lvl="1" indent="0"/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- Decommissioning costs (as a % of CAPEX)</a:t>
            </a:r>
          </a:p>
          <a:p>
            <a:pPr marL="457200" lvl="1" indent="0"/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- Refurbishment costs (as a % of CAPEX, and the year of refurbishment)</a:t>
            </a:r>
          </a:p>
          <a:p>
            <a:pPr marL="457200" lvl="1" indent="0"/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- Full-scale generation capacity (in MW)</a:t>
            </a:r>
          </a:p>
          <a:p>
            <a:pPr marL="457200" lvl="1" indent="0"/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- WEC device availability (as a %) </a:t>
            </a:r>
          </a:p>
          <a:p>
            <a:pPr marL="457200" lvl="1" indent="0"/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- WEC device </a:t>
            </a:r>
            <a:r>
              <a:rPr lang="en-GB" sz="110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capacity factor (as a %).</a:t>
            </a:r>
            <a:endPara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100" b="0" i="1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Calculated</a:t>
            </a:r>
            <a:r>
              <a:rPr lang="en-GB" sz="1100" b="0" i="1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GB" sz="1100" b="0" i="1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cell - </a:t>
            </a:r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These are calculated from </a:t>
            </a:r>
            <a:r>
              <a:rPr lang="en-GB" sz="110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the mandatory inputs and </a:t>
            </a:r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cannot be changed.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GB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GB" sz="1100" b="0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Justification - 	</a:t>
            </a:r>
            <a:r>
              <a:rPr lang="en-GB" sz="11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Users must provide an explanation</a:t>
            </a:r>
            <a:r>
              <a:rPr lang="en-GB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justifying the selection of each of the inputs, both where they have changed 	and also to support why the default value remains appropaite.</a:t>
            </a:r>
            <a:br>
              <a:rPr lang="en-GB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</a:br>
            <a:br>
              <a:rPr lang="en-GB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en-GB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	Narratives may choose to reference technology development pathways, learning rates, values for a "First of a 	Kind", etc. </a:t>
            </a:r>
            <a:endPara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GB" sz="1100" b="0" u="none"/>
          </a:p>
          <a:p>
            <a:r>
              <a:rPr lang="en-GB" sz="1100" b="1" u="sng">
                <a:solidFill>
                  <a:schemeClr val="dk1"/>
                </a:solidFill>
                <a:latin typeface="+mn-lt"/>
                <a:ea typeface="+mn-ea"/>
                <a:cs typeface="+mn-cs"/>
              </a:rPr>
              <a:t>Fixed Assumptions</a:t>
            </a:r>
          </a:p>
          <a:p>
            <a:r>
              <a:rPr lang="en-GB" sz="1100" b="0" u="none">
                <a:solidFill>
                  <a:schemeClr val="dk1"/>
                </a:solidFill>
                <a:latin typeface="+mn-lt"/>
                <a:ea typeface="+mn-ea"/>
                <a:cs typeface="+mn-cs"/>
              </a:rPr>
              <a:t>All CAPEX occurs</a:t>
            </a:r>
            <a:r>
              <a:rPr lang="en-GB" sz="1100" b="0" u="non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in year 0</a:t>
            </a:r>
            <a:r>
              <a:rPr lang="en-GB" sz="1100" b="0" u="none">
                <a:solidFill>
                  <a:schemeClr val="dk1"/>
                </a:solidFill>
                <a:latin typeface="+mn-lt"/>
                <a:ea typeface="+mn-ea"/>
                <a:cs typeface="+mn-cs"/>
              </a:rPr>
              <a:t>.</a:t>
            </a:r>
          </a:p>
          <a:p>
            <a:r>
              <a:rPr lang="en-GB" sz="1100" b="0" u="none">
                <a:solidFill>
                  <a:schemeClr val="dk1"/>
                </a:solidFill>
                <a:latin typeface="+mn-lt"/>
                <a:ea typeface="+mn-ea"/>
                <a:cs typeface="+mn-cs"/>
              </a:rPr>
              <a:t>Energy generation and OPEX begin in year 1.</a:t>
            </a:r>
          </a:p>
          <a:p>
            <a:pPr algn="l"/>
            <a:r>
              <a: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Decommissioning costs occur the year after energy production ends</a:t>
            </a:r>
            <a:r>
              <a: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(Project life + 1 year)</a:t>
            </a:r>
            <a:r>
              <a: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.</a:t>
            </a:r>
            <a:endParaRPr lang="en-GB" sz="1100" b="0" u="non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lang="en-GB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Typical</a:t>
            </a:r>
            <a:r>
              <a:rPr lang="en-GB" sz="11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project CAPEX </a:t>
            </a:r>
            <a:r>
              <a:rPr lang="en-GB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sub-system cost breakdown is based on the typical split</a:t>
            </a:r>
            <a:r>
              <a:rPr lang="en-GB" sz="11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for a project (</a:t>
            </a:r>
            <a:r>
              <a:rPr lang="en-GB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Carbon Trust Modelling based on LCICG TINA 2012 figures)</a:t>
            </a:r>
            <a:r>
              <a:rPr lang="en-GB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.</a:t>
            </a:r>
            <a:endParaRPr lang="en-GB">
              <a:effectLst/>
            </a:endParaRPr>
          </a:p>
          <a:p>
            <a:r>
              <a:rPr lang="en-GB" sz="1100" b="0" u="none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CAPEX costs include equipment, project development, project management,</a:t>
            </a:r>
            <a:r>
              <a:rPr lang="en-GB" sz="1100" b="0" u="non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spares, refurbishment equipment etc.</a:t>
            </a:r>
          </a:p>
          <a:p>
            <a:r>
              <a:rPr lang="en-GB" sz="1100" b="0" u="non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OPEX costs include all other annual costs such as operations &amp; maintenance, fees &amp; charges, insurance, etc.</a:t>
            </a: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Up</a:t>
            </a:r>
            <a:r>
              <a: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to five </a:t>
            </a:r>
            <a:r>
              <a: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capital maintenance events occur during operational life (user</a:t>
            </a:r>
            <a:r>
              <a: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defined</a:t>
            </a:r>
            <a:r>
              <a: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).</a:t>
            </a:r>
            <a:endParaRPr lang="en-GB" sz="1100" b="1" u="sng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n-GB" sz="1100" b="0" u="non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lang="en-GB" sz="1100" b="0" u="none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Version 2.0 LCOE_Subsytem</a:t>
            </a:r>
          </a:p>
          <a:p>
            <a:r>
              <a:rPr lang="en-GB" sz="1100" b="0" u="none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Date 09.02.2021</a:t>
            </a: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1920" y="137161"/>
            <a:ext cx="2164972" cy="63524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98612</xdr:colOff>
      <xdr:row>1</xdr:row>
      <xdr:rowOff>54234</xdr:rowOff>
    </xdr:from>
    <xdr:to>
      <xdr:col>5</xdr:col>
      <xdr:colOff>605118</xdr:colOff>
      <xdr:row>6</xdr:row>
      <xdr:rowOff>647700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A812E82-7B80-4C4F-899D-4FC070A38E0B}"/>
            </a:ext>
          </a:extLst>
        </xdr:cNvPr>
        <xdr:cNvGrpSpPr/>
      </xdr:nvGrpSpPr>
      <xdr:grpSpPr>
        <a:xfrm>
          <a:off x="224251" y="244734"/>
          <a:ext cx="5847763" cy="1477930"/>
          <a:chOff x="-2857475" y="833306"/>
          <a:chExt cx="9378420" cy="2711856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4C413D0A-6B09-49E0-996F-8D431ED32925}"/>
              </a:ext>
            </a:extLst>
          </xdr:cNvPr>
          <xdr:cNvSpPr txBox="1"/>
        </xdr:nvSpPr>
        <xdr:spPr>
          <a:xfrm>
            <a:off x="-2857475" y="833306"/>
            <a:ext cx="3221008" cy="6180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n-US" sz="1400" b="1">
                <a:latin typeface="Arial"/>
                <a:cs typeface="Arial"/>
              </a:rPr>
              <a:t>LCOE Formula</a:t>
            </a:r>
          </a:p>
        </xdr:txBody>
      </xdr:sp>
      <xdr:pic>
        <xdr:nvPicPr>
          <xdr:cNvPr id="4" name="Picture 3" descr="Captura de pantalla 2014-11-14 a la(s) 11.23.16.png">
            <a:extLst>
              <a:ext uri="{FF2B5EF4-FFF2-40B4-BE49-F238E27FC236}">
                <a16:creationId xmlns:a16="http://schemas.microsoft.com/office/drawing/2014/main" id="{C8C4EF3F-D4DD-452B-8727-AD388530D4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43588" y="1541088"/>
            <a:ext cx="3177357" cy="1970993"/>
          </a:xfrm>
          <a:prstGeom prst="rect">
            <a:avLst/>
          </a:prstGeom>
        </xdr:spPr>
      </xdr:pic>
      <xdr:pic>
        <xdr:nvPicPr>
          <xdr:cNvPr id="5" name="Picture 4" descr="Captura de pantalla 2014-11-14 a la(s) 11.23.07.png">
            <a:extLst>
              <a:ext uri="{FF2B5EF4-FFF2-40B4-BE49-F238E27FC236}">
                <a16:creationId xmlns:a16="http://schemas.microsoft.com/office/drawing/2014/main" id="{0FD264C8-6364-4007-B2AD-7DC85D18B3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2572370" y="1815607"/>
            <a:ext cx="5222373" cy="1729555"/>
          </a:xfrm>
          <a:prstGeom prst="rect">
            <a:avLst/>
          </a:prstGeom>
        </xdr:spPr>
      </xdr:pic>
    </xdr:grpSp>
    <xdr:clientData/>
  </xdr:twoCellAnchor>
  <xdr:twoCellAnchor editAs="absolute">
    <xdr:from>
      <xdr:col>6</xdr:col>
      <xdr:colOff>228146</xdr:colOff>
      <xdr:row>1</xdr:row>
      <xdr:rowOff>7255</xdr:rowOff>
    </xdr:from>
    <xdr:to>
      <xdr:col>10</xdr:col>
      <xdr:colOff>816455</xdr:colOff>
      <xdr:row>8</xdr:row>
      <xdr:rowOff>468926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8239E4C-46BF-4862-883D-2AFA6622B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816454</xdr:colOff>
      <xdr:row>1</xdr:row>
      <xdr:rowOff>30389</xdr:rowOff>
    </xdr:from>
    <xdr:to>
      <xdr:col>10</xdr:col>
      <xdr:colOff>4313810</xdr:colOff>
      <xdr:row>8</xdr:row>
      <xdr:rowOff>416268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2AE2016-FB9E-40B3-8DD8-8D1AEA969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3563754</xdr:colOff>
      <xdr:row>0</xdr:row>
      <xdr:rowOff>145927</xdr:rowOff>
    </xdr:from>
    <xdr:to>
      <xdr:col>10</xdr:col>
      <xdr:colOff>5473835</xdr:colOff>
      <xdr:row>5</xdr:row>
      <xdr:rowOff>35823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41E101C-FE01-430E-AC2A-232916AE3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42540" y="145927"/>
          <a:ext cx="1913256" cy="7879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98612</xdr:colOff>
      <xdr:row>1</xdr:row>
      <xdr:rowOff>54234</xdr:rowOff>
    </xdr:from>
    <xdr:to>
      <xdr:col>5</xdr:col>
      <xdr:colOff>605118</xdr:colOff>
      <xdr:row>6</xdr:row>
      <xdr:rowOff>647700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9CD35E2-2C63-493D-958D-1300272EF7E7}"/>
            </a:ext>
          </a:extLst>
        </xdr:cNvPr>
        <xdr:cNvGrpSpPr/>
      </xdr:nvGrpSpPr>
      <xdr:grpSpPr>
        <a:xfrm>
          <a:off x="224251" y="244734"/>
          <a:ext cx="5847763" cy="1477930"/>
          <a:chOff x="-2857475" y="833306"/>
          <a:chExt cx="9378420" cy="2711856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A918F3FF-2DE7-44F9-B4DA-1EA7DEA0BF64}"/>
              </a:ext>
            </a:extLst>
          </xdr:cNvPr>
          <xdr:cNvSpPr txBox="1"/>
        </xdr:nvSpPr>
        <xdr:spPr>
          <a:xfrm>
            <a:off x="-2857475" y="833306"/>
            <a:ext cx="3221008" cy="6180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n-US" sz="1400" b="1">
                <a:latin typeface="Arial"/>
                <a:cs typeface="Arial"/>
              </a:rPr>
              <a:t>LCOE Formula</a:t>
            </a:r>
          </a:p>
        </xdr:txBody>
      </xdr:sp>
      <xdr:pic>
        <xdr:nvPicPr>
          <xdr:cNvPr id="4" name="Picture 3" descr="Captura de pantalla 2014-11-14 a la(s) 11.23.16.png">
            <a:extLst>
              <a:ext uri="{FF2B5EF4-FFF2-40B4-BE49-F238E27FC236}">
                <a16:creationId xmlns:a16="http://schemas.microsoft.com/office/drawing/2014/main" id="{C6C9E82C-9B8F-4947-BC1B-E53D80412F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43588" y="1541088"/>
            <a:ext cx="3177357" cy="1970993"/>
          </a:xfrm>
          <a:prstGeom prst="rect">
            <a:avLst/>
          </a:prstGeom>
        </xdr:spPr>
      </xdr:pic>
      <xdr:pic>
        <xdr:nvPicPr>
          <xdr:cNvPr id="5" name="Picture 4" descr="Captura de pantalla 2014-11-14 a la(s) 11.23.07.png">
            <a:extLst>
              <a:ext uri="{FF2B5EF4-FFF2-40B4-BE49-F238E27FC236}">
                <a16:creationId xmlns:a16="http://schemas.microsoft.com/office/drawing/2014/main" id="{84E78DF8-0B22-4D30-B33D-DEC50EF224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2572370" y="1815607"/>
            <a:ext cx="5222373" cy="1729555"/>
          </a:xfrm>
          <a:prstGeom prst="rect">
            <a:avLst/>
          </a:prstGeom>
        </xdr:spPr>
      </xdr:pic>
    </xdr:grpSp>
    <xdr:clientData/>
  </xdr:twoCellAnchor>
  <xdr:twoCellAnchor editAs="absolute">
    <xdr:from>
      <xdr:col>6</xdr:col>
      <xdr:colOff>231321</xdr:colOff>
      <xdr:row>1</xdr:row>
      <xdr:rowOff>13605</xdr:rowOff>
    </xdr:from>
    <xdr:to>
      <xdr:col>8</xdr:col>
      <xdr:colOff>2411666</xdr:colOff>
      <xdr:row>8</xdr:row>
      <xdr:rowOff>491151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807CA88-427B-4F20-B7C6-E09D4F734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8</xdr:col>
      <xdr:colOff>2411665</xdr:colOff>
      <xdr:row>1</xdr:row>
      <xdr:rowOff>27214</xdr:rowOff>
    </xdr:from>
    <xdr:to>
      <xdr:col>8</xdr:col>
      <xdr:colOff>5889971</xdr:colOff>
      <xdr:row>8</xdr:row>
      <xdr:rowOff>428968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F7BF127-0516-4C08-BBC6-201EB3910C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5888774</xdr:colOff>
      <xdr:row>0</xdr:row>
      <xdr:rowOff>149102</xdr:rowOff>
    </xdr:from>
    <xdr:to>
      <xdr:col>8</xdr:col>
      <xdr:colOff>7843305</xdr:colOff>
      <xdr:row>5</xdr:row>
      <xdr:rowOff>35823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9DAD29C-CD5E-4EFE-9EB2-47E6A0552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18324" y="149102"/>
          <a:ext cx="1954531" cy="848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9:J73"/>
  <sheetViews>
    <sheetView tabSelected="1" topLeftCell="A39" zoomScale="90" zoomScaleNormal="90" zoomScalePageLayoutView="60" workbookViewId="0">
      <selection activeCell="M81" sqref="M81"/>
    </sheetView>
  </sheetViews>
  <sheetFormatPr defaultColWidth="8.81640625" defaultRowHeight="14.5" x14ac:dyDescent="0.35"/>
  <cols>
    <col min="1" max="1" width="9.26953125" style="2" customWidth="1"/>
    <col min="2" max="2" width="10.453125" style="2" bestFit="1" customWidth="1"/>
    <col min="3" max="13" width="9.26953125" style="2" customWidth="1"/>
    <col min="14" max="16384" width="8.81640625" style="2"/>
  </cols>
  <sheetData>
    <row r="69" spans="1:10" x14ac:dyDescent="0.35">
      <c r="A69" s="207" t="s">
        <v>68</v>
      </c>
    </row>
    <row r="70" spans="1:10" x14ac:dyDescent="0.35">
      <c r="A70" s="207"/>
    </row>
    <row r="71" spans="1:10" x14ac:dyDescent="0.35">
      <c r="A71" s="208" t="s">
        <v>69</v>
      </c>
      <c r="B71" s="208" t="s">
        <v>70</v>
      </c>
      <c r="C71" s="208" t="s">
        <v>71</v>
      </c>
      <c r="D71" s="209" t="s">
        <v>72</v>
      </c>
      <c r="E71" s="210"/>
      <c r="F71" s="210"/>
      <c r="G71" s="210"/>
      <c r="H71" s="210"/>
      <c r="I71" s="210"/>
      <c r="J71" s="211"/>
    </row>
    <row r="72" spans="1:10" x14ac:dyDescent="0.35">
      <c r="A72" s="212" t="s">
        <v>73</v>
      </c>
      <c r="B72" s="213" t="s">
        <v>74</v>
      </c>
      <c r="C72" s="213" t="s">
        <v>75</v>
      </c>
      <c r="D72" s="214" t="s">
        <v>76</v>
      </c>
      <c r="E72" s="214"/>
      <c r="F72" s="214"/>
      <c r="G72" s="214"/>
      <c r="H72" s="214"/>
      <c r="I72" s="214"/>
      <c r="J72" s="214"/>
    </row>
    <row r="73" spans="1:10" x14ac:dyDescent="0.35">
      <c r="A73" s="212" t="s">
        <v>77</v>
      </c>
      <c r="B73" s="213" t="s">
        <v>78</v>
      </c>
      <c r="C73" s="213" t="s">
        <v>75</v>
      </c>
      <c r="D73" s="214" t="s">
        <v>79</v>
      </c>
      <c r="E73" s="214"/>
      <c r="F73" s="214"/>
      <c r="G73" s="214"/>
      <c r="H73" s="214"/>
      <c r="I73" s="214"/>
      <c r="J73" s="214"/>
    </row>
  </sheetData>
  <sheetProtection algorithmName="SHA-512" hashValue="xQqM/P/NOHhDhGsIfBzOIoHwewUorFXXaZX299gsrS5tCVMw4EtcCqtQ2FH5m+4JayUibPDniRez6Bxacmrnww==" saltValue="5y2cisLF+OxONvMEyqQJ0w==" spinCount="100000" sheet="1" objects="1" scenarios="1"/>
  <mergeCells count="3">
    <mergeCell ref="D71:J71"/>
    <mergeCell ref="D72:J72"/>
    <mergeCell ref="D73:J73"/>
  </mergeCells>
  <pageMargins left="0.59055118110236227" right="0.59055118110236227" top="0.39370078740157483" bottom="0.59055118110236227" header="0.31496062992125984" footer="0.39370078740157483"/>
  <pageSetup paperSize="9" scale="71" orientation="portrait" r:id="rId1"/>
  <headerFooter>
    <oddFooter>&amp;LWave Energy Scotland&amp;C&amp;A&amp;R&amp;F</oddFooter>
  </headerFooter>
  <rowBreaks count="1" manualBreakCount="1">
    <brk id="5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4"/>
  <sheetViews>
    <sheetView zoomScale="70" zoomScaleNormal="70" workbookViewId="0">
      <selection activeCell="E30" sqref="E30"/>
    </sheetView>
  </sheetViews>
  <sheetFormatPr defaultColWidth="8.81640625" defaultRowHeight="14.5" x14ac:dyDescent="0.35"/>
  <cols>
    <col min="1" max="1" width="1.7265625" style="9" customWidth="1"/>
    <col min="2" max="2" width="30.7265625" style="9" customWidth="1"/>
    <col min="3" max="3" width="12.54296875" style="9" customWidth="1"/>
    <col min="4" max="4" width="16.453125" style="9" customWidth="1"/>
    <col min="5" max="5" width="16.81640625" style="9" customWidth="1"/>
    <col min="6" max="6" width="14.1796875" style="9" customWidth="1"/>
    <col min="7" max="7" width="4.453125" style="9" customWidth="1"/>
    <col min="8" max="8" width="9.453125" style="9" customWidth="1"/>
    <col min="9" max="9" width="17.6328125" style="9" customWidth="1"/>
    <col min="10" max="10" width="16.54296875" style="9" customWidth="1"/>
    <col min="11" max="11" width="82.1796875" style="9" customWidth="1"/>
    <col min="12" max="12" width="5.7265625" style="9" customWidth="1"/>
    <col min="13" max="13" width="81.36328125" style="9" customWidth="1"/>
    <col min="14" max="14" width="9.26953125" style="9" customWidth="1"/>
    <col min="15" max="16384" width="8.81640625" style="9"/>
  </cols>
  <sheetData>
    <row r="1" spans="2:13" ht="15" thickBot="1" x14ac:dyDescent="0.4"/>
    <row r="2" spans="2:13" x14ac:dyDescent="0.35">
      <c r="B2" s="10"/>
      <c r="C2" s="11"/>
      <c r="D2" s="11"/>
      <c r="E2" s="11"/>
      <c r="F2" s="12"/>
      <c r="I2" s="13"/>
    </row>
    <row r="3" spans="2:13" x14ac:dyDescent="0.35">
      <c r="B3" s="14"/>
      <c r="C3" s="13"/>
      <c r="D3" s="13"/>
      <c r="E3" s="13"/>
      <c r="F3" s="15"/>
      <c r="G3" s="13"/>
      <c r="H3" s="13"/>
      <c r="I3" s="13"/>
    </row>
    <row r="4" spans="2:13" x14ac:dyDescent="0.35">
      <c r="B4" s="14"/>
      <c r="C4" s="13"/>
      <c r="D4" s="13"/>
      <c r="E4" s="13"/>
      <c r="F4" s="15"/>
      <c r="G4" s="13"/>
      <c r="H4" s="13"/>
      <c r="I4" s="13"/>
    </row>
    <row r="5" spans="2:13" x14ac:dyDescent="0.35">
      <c r="B5" s="14"/>
      <c r="C5" s="13"/>
      <c r="D5" s="13"/>
      <c r="E5" s="13"/>
      <c r="F5" s="15"/>
      <c r="G5" s="13"/>
      <c r="H5" s="13"/>
      <c r="I5" s="13"/>
    </row>
    <row r="6" spans="2:13" x14ac:dyDescent="0.35">
      <c r="B6" s="14"/>
      <c r="C6" s="13"/>
      <c r="D6" s="13"/>
      <c r="E6" s="13"/>
      <c r="F6" s="15"/>
      <c r="G6" s="13"/>
      <c r="H6" s="13"/>
      <c r="I6" s="13"/>
    </row>
    <row r="7" spans="2:13" ht="60" customHeight="1" thickBot="1" x14ac:dyDescent="0.4">
      <c r="B7" s="14"/>
      <c r="C7" s="13"/>
      <c r="D7" s="13"/>
      <c r="E7" s="13"/>
      <c r="F7" s="15"/>
      <c r="G7" s="13"/>
      <c r="H7" s="13"/>
      <c r="I7" s="13"/>
    </row>
    <row r="8" spans="2:13" ht="15" customHeight="1" thickBot="1" x14ac:dyDescent="0.4">
      <c r="B8" s="159" t="s">
        <v>60</v>
      </c>
      <c r="C8" s="160"/>
      <c r="D8" s="161"/>
      <c r="E8" s="145" t="s">
        <v>35</v>
      </c>
      <c r="F8" s="146" t="s">
        <v>63</v>
      </c>
      <c r="G8" s="13"/>
      <c r="H8" s="13"/>
      <c r="I8" s="13"/>
    </row>
    <row r="9" spans="2:13" ht="99.5" customHeight="1" x14ac:dyDescent="0.35">
      <c r="B9" s="162" t="s">
        <v>65</v>
      </c>
      <c r="C9" s="163"/>
      <c r="D9" s="164"/>
      <c r="E9" s="162" t="s">
        <v>37</v>
      </c>
      <c r="F9" s="168" t="s">
        <v>64</v>
      </c>
      <c r="G9" s="13"/>
      <c r="H9" s="13"/>
      <c r="I9" s="13"/>
    </row>
    <row r="10" spans="2:13" ht="41" customHeight="1" thickBot="1" x14ac:dyDescent="0.4">
      <c r="B10" s="165"/>
      <c r="C10" s="166"/>
      <c r="D10" s="167"/>
      <c r="E10" s="165"/>
      <c r="F10" s="169"/>
      <c r="G10" s="13"/>
      <c r="H10" s="13"/>
      <c r="I10" s="13"/>
    </row>
    <row r="11" spans="2:13" ht="15" thickBot="1" x14ac:dyDescent="0.4">
      <c r="B11" s="16"/>
      <c r="C11" s="16"/>
      <c r="D11" s="16"/>
      <c r="E11" s="16"/>
      <c r="F11" s="16"/>
      <c r="G11" s="13"/>
      <c r="H11" s="13"/>
      <c r="I11" s="13"/>
    </row>
    <row r="12" spans="2:13" ht="29.5" thickBot="1" x14ac:dyDescent="0.4">
      <c r="B12" s="154" t="s">
        <v>66</v>
      </c>
      <c r="C12" s="155"/>
      <c r="D12" s="155"/>
      <c r="E12" s="155"/>
      <c r="F12" s="17"/>
      <c r="G12" s="18"/>
      <c r="H12" s="107"/>
      <c r="I12" s="137" t="s">
        <v>60</v>
      </c>
      <c r="J12" s="138" t="s">
        <v>61</v>
      </c>
      <c r="K12" s="139" t="s">
        <v>62</v>
      </c>
    </row>
    <row r="13" spans="2:13" ht="31" customHeight="1" thickBot="1" x14ac:dyDescent="0.4">
      <c r="B13" s="156" t="s">
        <v>67</v>
      </c>
      <c r="C13" s="157"/>
      <c r="D13" s="157"/>
      <c r="E13" s="158"/>
      <c r="F13" s="27"/>
      <c r="G13" s="28"/>
      <c r="H13" s="28"/>
      <c r="I13" s="141" t="s">
        <v>67</v>
      </c>
      <c r="J13" s="134" t="str">
        <f>IF(B13=I13,"Default","Changed")</f>
        <v>Default</v>
      </c>
      <c r="K13" s="150"/>
    </row>
    <row r="14" spans="2:13" ht="15" thickBot="1" x14ac:dyDescent="0.4">
      <c r="B14" s="16"/>
      <c r="C14" s="16"/>
      <c r="D14" s="16"/>
      <c r="E14" s="16"/>
      <c r="F14" s="16"/>
      <c r="G14" s="13"/>
      <c r="H14" s="13"/>
      <c r="I14" s="13"/>
    </row>
    <row r="15" spans="2:13" ht="16" thickBot="1" x14ac:dyDescent="0.4">
      <c r="B15" s="154" t="s">
        <v>2</v>
      </c>
      <c r="C15" s="155"/>
      <c r="D15" s="155"/>
      <c r="E15" s="155"/>
      <c r="F15" s="17"/>
      <c r="G15" s="18"/>
      <c r="H15" s="18"/>
      <c r="I15" s="117" t="s">
        <v>60</v>
      </c>
      <c r="J15" s="170" t="s">
        <v>61</v>
      </c>
      <c r="K15" s="172" t="s">
        <v>62</v>
      </c>
      <c r="M15" s="109" t="s">
        <v>54</v>
      </c>
    </row>
    <row r="16" spans="2:13" ht="29.5" thickBot="1" x14ac:dyDescent="0.4">
      <c r="B16" s="19" t="s">
        <v>4</v>
      </c>
      <c r="C16" s="73" t="s">
        <v>15</v>
      </c>
      <c r="D16" s="73" t="s">
        <v>22</v>
      </c>
      <c r="E16" s="74" t="s">
        <v>23</v>
      </c>
      <c r="F16" s="20"/>
      <c r="G16" s="20"/>
      <c r="H16" s="20"/>
      <c r="I16" s="118" t="s">
        <v>22</v>
      </c>
      <c r="J16" s="171"/>
      <c r="K16" s="173"/>
      <c r="M16" s="101" t="s">
        <v>50</v>
      </c>
    </row>
    <row r="17" spans="2:13" x14ac:dyDescent="0.35">
      <c r="B17" s="14" t="s">
        <v>6</v>
      </c>
      <c r="C17" s="21">
        <f>D17/D$22</f>
        <v>0.37976144671027318</v>
      </c>
      <c r="D17" s="84">
        <v>987</v>
      </c>
      <c r="E17" s="22">
        <f>D17*E$42</f>
        <v>987</v>
      </c>
      <c r="F17" s="23"/>
      <c r="G17" s="23"/>
      <c r="H17" s="23"/>
      <c r="I17" s="119">
        <v>987</v>
      </c>
      <c r="J17" s="120" t="str">
        <f>IF(D17=I17,"Default","Changed")</f>
        <v>Default</v>
      </c>
      <c r="K17" s="147"/>
      <c r="M17" s="102"/>
    </row>
    <row r="18" spans="2:13" x14ac:dyDescent="0.35">
      <c r="B18" s="24" t="s">
        <v>14</v>
      </c>
      <c r="C18" s="25">
        <f>D18/D$22</f>
        <v>0.23008849557522124</v>
      </c>
      <c r="D18" s="84">
        <v>598</v>
      </c>
      <c r="E18" s="26">
        <f t="shared" ref="E18:E21" si="0">D18*E$42</f>
        <v>598</v>
      </c>
      <c r="F18" s="28"/>
      <c r="G18" s="28"/>
      <c r="H18" s="28"/>
      <c r="I18" s="121">
        <v>598</v>
      </c>
      <c r="J18" s="120" t="str">
        <f>IF(D18=I18,"Default","Changed")</f>
        <v>Default</v>
      </c>
      <c r="K18" s="147"/>
      <c r="M18" s="103" t="s">
        <v>51</v>
      </c>
    </row>
    <row r="19" spans="2:13" x14ac:dyDescent="0.35">
      <c r="B19" s="24" t="s">
        <v>13</v>
      </c>
      <c r="C19" s="25">
        <f>D19/D$22</f>
        <v>0.15005771450557906</v>
      </c>
      <c r="D19" s="84">
        <v>390</v>
      </c>
      <c r="E19" s="26">
        <f t="shared" si="0"/>
        <v>390</v>
      </c>
      <c r="F19" s="28"/>
      <c r="G19" s="28"/>
      <c r="H19" s="28"/>
      <c r="I19" s="121">
        <v>390</v>
      </c>
      <c r="J19" s="120" t="str">
        <f>IF(D19=I19,"Default","Changed")</f>
        <v>Default</v>
      </c>
      <c r="K19" s="147"/>
      <c r="M19" s="102"/>
    </row>
    <row r="20" spans="2:13" x14ac:dyDescent="0.35">
      <c r="B20" s="24" t="s">
        <v>19</v>
      </c>
      <c r="C20" s="25">
        <f>D20/D$22</f>
        <v>0.11004232397075799</v>
      </c>
      <c r="D20" s="84">
        <v>286</v>
      </c>
      <c r="E20" s="26">
        <f t="shared" si="0"/>
        <v>286</v>
      </c>
      <c r="F20" s="28"/>
      <c r="G20" s="28"/>
      <c r="H20" s="28"/>
      <c r="I20" s="121">
        <v>286</v>
      </c>
      <c r="J20" s="120" t="str">
        <f>IF(D20=I20,"Default","Changed")</f>
        <v>Default</v>
      </c>
      <c r="K20" s="147"/>
      <c r="M20" s="103" t="s">
        <v>52</v>
      </c>
    </row>
    <row r="21" spans="2:13" ht="15" thickBot="1" x14ac:dyDescent="0.4">
      <c r="B21" s="24" t="s">
        <v>38</v>
      </c>
      <c r="C21" s="25">
        <f>D21/D$22</f>
        <v>0.13005001923816853</v>
      </c>
      <c r="D21" s="84">
        <v>338</v>
      </c>
      <c r="E21" s="26">
        <f t="shared" si="0"/>
        <v>338</v>
      </c>
      <c r="F21" s="28"/>
      <c r="G21" s="28"/>
      <c r="H21" s="28"/>
      <c r="I21" s="122">
        <v>338</v>
      </c>
      <c r="J21" s="123" t="str">
        <f>IF(D21=I21,"Default","Changed")</f>
        <v>Default</v>
      </c>
      <c r="K21" s="148"/>
      <c r="M21" s="102"/>
    </row>
    <row r="22" spans="2:13" ht="15" thickBot="1" x14ac:dyDescent="0.4">
      <c r="B22" s="29" t="s">
        <v>5</v>
      </c>
      <c r="C22" s="30">
        <f>SUM(C17:C21)</f>
        <v>0.99999999999999989</v>
      </c>
      <c r="D22" s="31">
        <f>SUM(D17:D21)</f>
        <v>2599</v>
      </c>
      <c r="E22" s="32">
        <f>SUM(E17:E21)</f>
        <v>2599</v>
      </c>
      <c r="F22" s="27"/>
      <c r="G22" s="33"/>
      <c r="H22" s="33"/>
      <c r="I22" s="116"/>
      <c r="J22" s="116"/>
      <c r="K22" s="116"/>
      <c r="M22" s="104" t="s">
        <v>53</v>
      </c>
    </row>
    <row r="23" spans="2:13" ht="15" thickBot="1" x14ac:dyDescent="0.4">
      <c r="B23" s="34"/>
      <c r="C23" s="35"/>
      <c r="D23" s="36"/>
      <c r="E23" s="36"/>
      <c r="F23" s="36"/>
      <c r="G23" s="37"/>
      <c r="H23" s="37"/>
      <c r="I23" s="13"/>
      <c r="J23" s="13"/>
      <c r="K23" s="13"/>
      <c r="M23" s="105"/>
    </row>
    <row r="24" spans="2:13" ht="15" thickBot="1" x14ac:dyDescent="0.4">
      <c r="B24" s="154" t="s">
        <v>12</v>
      </c>
      <c r="C24" s="155"/>
      <c r="D24" s="155"/>
      <c r="E24" s="155"/>
      <c r="F24" s="17"/>
      <c r="G24" s="18"/>
      <c r="H24" s="18"/>
      <c r="I24" s="117" t="s">
        <v>60</v>
      </c>
      <c r="J24" s="170" t="s">
        <v>61</v>
      </c>
      <c r="K24" s="172" t="s">
        <v>62</v>
      </c>
      <c r="M24" s="104" t="s">
        <v>55</v>
      </c>
    </row>
    <row r="25" spans="2:13" ht="29.5" thickBot="1" x14ac:dyDescent="0.4">
      <c r="B25" s="88"/>
      <c r="C25" s="79" t="s">
        <v>15</v>
      </c>
      <c r="D25" s="79" t="s">
        <v>24</v>
      </c>
      <c r="E25" s="80" t="s">
        <v>25</v>
      </c>
      <c r="F25" s="20"/>
      <c r="G25" s="20"/>
      <c r="H25" s="20"/>
      <c r="I25" s="118" t="s">
        <v>22</v>
      </c>
      <c r="J25" s="171"/>
      <c r="K25" s="173"/>
      <c r="M25" s="106"/>
    </row>
    <row r="26" spans="2:13" ht="15" thickBot="1" x14ac:dyDescent="0.4">
      <c r="B26" s="38" t="s">
        <v>8</v>
      </c>
      <c r="C26" s="90">
        <v>0.04</v>
      </c>
      <c r="D26" s="39">
        <f>C26*D22</f>
        <v>103.96000000000001</v>
      </c>
      <c r="E26" s="89">
        <f>D26*E42</f>
        <v>103.96000000000001</v>
      </c>
      <c r="F26" s="28"/>
      <c r="G26" s="28"/>
      <c r="H26" s="28"/>
      <c r="I26" s="124">
        <v>0.04</v>
      </c>
      <c r="J26" s="125" t="str">
        <f>IF(C26=I26,"Default","Changed")</f>
        <v>Default</v>
      </c>
      <c r="K26" s="149"/>
    </row>
    <row r="27" spans="2:13" ht="15" thickBot="1" x14ac:dyDescent="0.4">
      <c r="C27" s="41"/>
      <c r="D27" s="41"/>
      <c r="E27" s="41"/>
      <c r="F27" s="41"/>
      <c r="G27" s="42"/>
      <c r="H27" s="42"/>
      <c r="I27" s="13"/>
      <c r="J27" s="13"/>
      <c r="K27" s="13"/>
    </row>
    <row r="28" spans="2:13" ht="29.5" thickBot="1" x14ac:dyDescent="0.4">
      <c r="B28" s="154" t="s">
        <v>39</v>
      </c>
      <c r="C28" s="155"/>
      <c r="D28" s="155"/>
      <c r="E28" s="155"/>
      <c r="F28" s="17"/>
      <c r="G28" s="18"/>
      <c r="H28" s="107"/>
      <c r="I28" s="137" t="s">
        <v>60</v>
      </c>
      <c r="J28" s="138" t="s">
        <v>61</v>
      </c>
      <c r="K28" s="139" t="s">
        <v>62</v>
      </c>
    </row>
    <row r="29" spans="2:13" x14ac:dyDescent="0.35">
      <c r="B29" s="177" t="s">
        <v>40</v>
      </c>
      <c r="C29" s="178"/>
      <c r="D29" s="178"/>
      <c r="E29" s="76">
        <v>20</v>
      </c>
      <c r="F29" s="27"/>
      <c r="G29" s="28"/>
      <c r="H29" s="28"/>
      <c r="I29" s="141">
        <v>20</v>
      </c>
      <c r="J29" s="134" t="str">
        <f>IF(E29=I29,"Default","Changed")</f>
        <v>Default</v>
      </c>
      <c r="K29" s="150"/>
    </row>
    <row r="30" spans="2:13" ht="15" thickBot="1" x14ac:dyDescent="0.4">
      <c r="B30" s="179" t="s">
        <v>59</v>
      </c>
      <c r="C30" s="180"/>
      <c r="D30" s="180"/>
      <c r="E30" s="8">
        <v>0.1</v>
      </c>
      <c r="F30" s="27"/>
      <c r="G30" s="28"/>
      <c r="H30" s="28"/>
      <c r="I30" s="140">
        <v>0.1</v>
      </c>
      <c r="J30" s="123" t="str">
        <f>IF(E30=I30,"Default","Changed")</f>
        <v>Default</v>
      </c>
      <c r="K30" s="148"/>
    </row>
    <row r="31" spans="2:13" ht="15" thickBot="1" x14ac:dyDescent="0.4">
      <c r="C31" s="41"/>
      <c r="D31" s="41"/>
      <c r="E31" s="41"/>
      <c r="F31" s="41"/>
      <c r="G31" s="42"/>
      <c r="H31" s="42"/>
    </row>
    <row r="32" spans="2:13" ht="15" thickBot="1" x14ac:dyDescent="0.4">
      <c r="B32" s="154" t="s">
        <v>56</v>
      </c>
      <c r="C32" s="155"/>
      <c r="D32" s="155"/>
      <c r="E32" s="155"/>
      <c r="F32" s="115"/>
      <c r="G32" s="17"/>
      <c r="H32" s="100"/>
      <c r="I32" s="117" t="s">
        <v>60</v>
      </c>
      <c r="J32" s="170" t="s">
        <v>61</v>
      </c>
      <c r="K32" s="175" t="s">
        <v>62</v>
      </c>
    </row>
    <row r="33" spans="1:14" ht="29.5" thickBot="1" x14ac:dyDescent="0.4">
      <c r="B33" s="78"/>
      <c r="C33" s="79" t="s">
        <v>15</v>
      </c>
      <c r="D33" s="79" t="s">
        <v>28</v>
      </c>
      <c r="E33" s="79" t="s">
        <v>29</v>
      </c>
      <c r="F33" s="80" t="s">
        <v>41</v>
      </c>
      <c r="G33" s="42"/>
      <c r="H33" s="42"/>
      <c r="I33" s="144" t="s">
        <v>22</v>
      </c>
      <c r="J33" s="174"/>
      <c r="K33" s="176"/>
    </row>
    <row r="34" spans="1:14" x14ac:dyDescent="0.35">
      <c r="B34" s="43" t="s">
        <v>27</v>
      </c>
      <c r="C34" s="86">
        <v>0.1</v>
      </c>
      <c r="D34" s="44">
        <f>C34*D$22</f>
        <v>259.90000000000003</v>
      </c>
      <c r="E34" s="44">
        <f>D34*E$42</f>
        <v>259.90000000000003</v>
      </c>
      <c r="F34" s="22">
        <f>E29+1</f>
        <v>21</v>
      </c>
      <c r="G34" s="42"/>
      <c r="H34" s="42"/>
      <c r="I34" s="142">
        <v>0.1</v>
      </c>
      <c r="J34" s="143" t="str">
        <f t="shared" ref="J34:J39" si="1">IF(C34=I34,"Default","Changed")</f>
        <v>Default</v>
      </c>
      <c r="K34" s="151"/>
    </row>
    <row r="35" spans="1:14" x14ac:dyDescent="0.35">
      <c r="B35" s="43" t="s">
        <v>33</v>
      </c>
      <c r="C35" s="86">
        <v>0.1</v>
      </c>
      <c r="D35" s="44">
        <f t="shared" ref="D35:D39" si="2">C35*D$22</f>
        <v>259.90000000000003</v>
      </c>
      <c r="E35" s="44">
        <f t="shared" ref="E35:E39" si="3">D35*E$42</f>
        <v>259.90000000000003</v>
      </c>
      <c r="F35" s="75">
        <v>7</v>
      </c>
      <c r="G35" s="42"/>
      <c r="H35" s="42"/>
      <c r="I35" s="126">
        <v>0.1</v>
      </c>
      <c r="J35" s="127" t="str">
        <f t="shared" si="1"/>
        <v>Default</v>
      </c>
      <c r="K35" s="152"/>
    </row>
    <row r="36" spans="1:14" x14ac:dyDescent="0.35">
      <c r="B36" s="43" t="s">
        <v>34</v>
      </c>
      <c r="C36" s="86">
        <v>0.1</v>
      </c>
      <c r="D36" s="44">
        <f t="shared" si="2"/>
        <v>259.90000000000003</v>
      </c>
      <c r="E36" s="44">
        <f t="shared" si="3"/>
        <v>259.90000000000003</v>
      </c>
      <c r="F36" s="75">
        <v>14</v>
      </c>
      <c r="G36" s="42"/>
      <c r="H36" s="42"/>
      <c r="I36" s="126">
        <v>0.1</v>
      </c>
      <c r="J36" s="127" t="str">
        <f t="shared" si="1"/>
        <v>Default</v>
      </c>
      <c r="K36" s="152"/>
    </row>
    <row r="37" spans="1:14" x14ac:dyDescent="0.35">
      <c r="B37" s="43" t="s">
        <v>42</v>
      </c>
      <c r="C37" s="86"/>
      <c r="D37" s="44">
        <f t="shared" si="2"/>
        <v>0</v>
      </c>
      <c r="E37" s="44">
        <f t="shared" si="3"/>
        <v>0</v>
      </c>
      <c r="F37" s="75"/>
      <c r="G37" s="42"/>
      <c r="H37" s="42"/>
      <c r="I37" s="126">
        <v>0</v>
      </c>
      <c r="J37" s="127" t="str">
        <f t="shared" si="1"/>
        <v>Default</v>
      </c>
      <c r="K37" s="152"/>
    </row>
    <row r="38" spans="1:14" x14ac:dyDescent="0.35">
      <c r="B38" s="43" t="s">
        <v>43</v>
      </c>
      <c r="C38" s="86"/>
      <c r="D38" s="44">
        <f t="shared" si="2"/>
        <v>0</v>
      </c>
      <c r="E38" s="44">
        <f t="shared" si="3"/>
        <v>0</v>
      </c>
      <c r="F38" s="75"/>
      <c r="G38" s="42"/>
      <c r="H38" s="42"/>
      <c r="I38" s="126">
        <v>0</v>
      </c>
      <c r="J38" s="127" t="str">
        <f t="shared" si="1"/>
        <v>Default</v>
      </c>
      <c r="K38" s="152"/>
    </row>
    <row r="39" spans="1:14" ht="15" thickBot="1" x14ac:dyDescent="0.4">
      <c r="B39" s="45" t="s">
        <v>44</v>
      </c>
      <c r="C39" s="87"/>
      <c r="D39" s="46">
        <f t="shared" si="2"/>
        <v>0</v>
      </c>
      <c r="E39" s="46">
        <f t="shared" si="3"/>
        <v>0</v>
      </c>
      <c r="F39" s="85"/>
      <c r="G39" s="42"/>
      <c r="H39" s="42"/>
      <c r="I39" s="128">
        <v>0</v>
      </c>
      <c r="J39" s="129" t="str">
        <f t="shared" si="1"/>
        <v>Default</v>
      </c>
      <c r="K39" s="153"/>
    </row>
    <row r="40" spans="1:14" ht="15" thickBot="1" x14ac:dyDescent="0.4">
      <c r="C40" s="41"/>
      <c r="D40" s="41"/>
      <c r="E40" s="41"/>
      <c r="F40" s="41"/>
      <c r="G40" s="42"/>
      <c r="H40" s="42"/>
    </row>
    <row r="41" spans="1:14" ht="29.5" thickBot="1" x14ac:dyDescent="0.4">
      <c r="B41" s="154" t="s">
        <v>45</v>
      </c>
      <c r="C41" s="155"/>
      <c r="D41" s="155"/>
      <c r="E41" s="155"/>
      <c r="F41" s="17"/>
      <c r="G41" s="49"/>
      <c r="H41" s="108"/>
      <c r="I41" s="130" t="s">
        <v>60</v>
      </c>
      <c r="J41" s="131" t="s">
        <v>61</v>
      </c>
      <c r="K41" s="132" t="s">
        <v>62</v>
      </c>
    </row>
    <row r="42" spans="1:14" x14ac:dyDescent="0.35">
      <c r="B42" s="191" t="s">
        <v>20</v>
      </c>
      <c r="C42" s="192"/>
      <c r="D42" s="192"/>
      <c r="E42" s="81">
        <v>1</v>
      </c>
      <c r="G42" s="50"/>
      <c r="H42" s="50"/>
      <c r="I42" s="133">
        <v>1</v>
      </c>
      <c r="J42" s="134" t="str">
        <f>IF(E42=I42,"Default","Changed")</f>
        <v>Default</v>
      </c>
      <c r="K42" s="150"/>
    </row>
    <row r="43" spans="1:14" s="47" customFormat="1" x14ac:dyDescent="0.35">
      <c r="A43" s="9"/>
      <c r="B43" s="193" t="s">
        <v>57</v>
      </c>
      <c r="C43" s="194"/>
      <c r="D43" s="194"/>
      <c r="E43" s="77">
        <v>0.95</v>
      </c>
      <c r="F43" s="50"/>
      <c r="G43" s="50"/>
      <c r="H43" s="50"/>
      <c r="I43" s="135">
        <v>0.95</v>
      </c>
      <c r="J43" s="120" t="str">
        <f>IF(E43=I43,"Default","Changed")</f>
        <v>Default</v>
      </c>
      <c r="K43" s="147"/>
      <c r="L43" s="9"/>
    </row>
    <row r="44" spans="1:14" ht="15" thickBot="1" x14ac:dyDescent="0.4">
      <c r="B44" s="195" t="s">
        <v>58</v>
      </c>
      <c r="C44" s="196"/>
      <c r="D44" s="196"/>
      <c r="E44" s="91">
        <v>0.35</v>
      </c>
      <c r="F44" s="28"/>
      <c r="G44" s="51"/>
      <c r="H44" s="51"/>
      <c r="I44" s="136">
        <v>0.35</v>
      </c>
      <c r="J44" s="123" t="str">
        <f>IF(E44=I44,"Default","Changed")</f>
        <v>Default</v>
      </c>
      <c r="K44" s="148"/>
    </row>
    <row r="45" spans="1:14" ht="15" thickBot="1" x14ac:dyDescent="0.4">
      <c r="B45" s="181" t="s">
        <v>48</v>
      </c>
      <c r="C45" s="182"/>
      <c r="D45" s="182"/>
      <c r="E45" s="40">
        <f>E42*E44*E43*8760</f>
        <v>2912.7</v>
      </c>
      <c r="F45" s="28"/>
      <c r="G45" s="28"/>
      <c r="H45" s="28"/>
      <c r="J45" s="27"/>
      <c r="K45" s="27"/>
      <c r="M45" s="27"/>
    </row>
    <row r="46" spans="1:14" x14ac:dyDescent="0.35">
      <c r="F46" s="27"/>
      <c r="G46" s="27"/>
      <c r="H46" s="27"/>
      <c r="I46" s="27"/>
      <c r="J46" s="27"/>
      <c r="K46" s="27"/>
    </row>
    <row r="47" spans="1:14" s="27" customFormat="1" ht="15" thickBot="1" x14ac:dyDescent="0.4">
      <c r="B47" s="9"/>
      <c r="C47" s="9"/>
      <c r="D47" s="9"/>
      <c r="E47" s="9"/>
      <c r="F47" s="9"/>
      <c r="G47" s="9"/>
      <c r="H47" s="9"/>
      <c r="I47" s="9"/>
      <c r="J47" s="9"/>
      <c r="K47" s="48"/>
      <c r="L47" s="9"/>
      <c r="M47" s="9"/>
      <c r="N47" s="9"/>
    </row>
    <row r="48" spans="1:14" s="27" customFormat="1" ht="15" thickBot="1" x14ac:dyDescent="0.4">
      <c r="B48" s="52"/>
      <c r="C48" s="53"/>
      <c r="D48" s="53"/>
      <c r="E48" s="53"/>
      <c r="F48" s="53"/>
      <c r="G48" s="53"/>
      <c r="H48" s="53"/>
      <c r="I48" s="70"/>
      <c r="J48" s="9"/>
      <c r="K48" s="9"/>
      <c r="L48" s="9"/>
    </row>
    <row r="49" spans="2:12" s="27" customFormat="1" ht="44" thickBot="1" x14ac:dyDescent="0.4">
      <c r="B49" s="54"/>
      <c r="C49" s="55"/>
      <c r="D49" s="183" t="s">
        <v>30</v>
      </c>
      <c r="E49" s="184"/>
      <c r="F49" s="56" t="s">
        <v>18</v>
      </c>
      <c r="G49" s="57"/>
      <c r="H49" s="57"/>
      <c r="I49" s="71"/>
      <c r="J49" s="9"/>
      <c r="K49" s="82"/>
      <c r="L49" s="9"/>
    </row>
    <row r="50" spans="2:12" s="27" customFormat="1" ht="29" thickBot="1" x14ac:dyDescent="0.7">
      <c r="B50" s="58" t="s">
        <v>0</v>
      </c>
      <c r="C50" s="59" t="s">
        <v>1</v>
      </c>
      <c r="D50" s="60">
        <f>E22+(E34/(1+E30)^F34)+(E35/(1+E30)^F35)+(E36/(1+E30)^F36)+(E37/(1+E30)^F37)+(E38/(1+E30)^F38)+(E39/(1+E30)^F39)</f>
        <v>2835.9300233072877</v>
      </c>
      <c r="E50" s="61" t="s">
        <v>3</v>
      </c>
      <c r="F50" s="60">
        <f>NPV(E30,Profile!D4:BA4)+Profile!C4</f>
        <v>885.07008430609983</v>
      </c>
      <c r="G50" s="62" t="s">
        <v>1</v>
      </c>
      <c r="H50" s="83">
        <f>1000*(D50+F50)/E51</f>
        <v>150.05571339955068</v>
      </c>
      <c r="I50" s="92" t="s">
        <v>10</v>
      </c>
      <c r="J50" s="9"/>
      <c r="K50" s="9"/>
      <c r="L50" s="9"/>
    </row>
    <row r="51" spans="2:12" s="27" customFormat="1" x14ac:dyDescent="0.35">
      <c r="B51" s="63"/>
      <c r="C51" s="57"/>
      <c r="D51" s="64"/>
      <c r="E51" s="65">
        <f>NPV(E30,Profile!D3:BA3)+Profile!C3</f>
        <v>24797.457046540752</v>
      </c>
      <c r="F51" s="66"/>
      <c r="G51" s="67"/>
      <c r="H51" s="67"/>
      <c r="I51" s="71"/>
      <c r="J51" s="9"/>
      <c r="K51" s="9"/>
      <c r="L51" s="9"/>
    </row>
    <row r="52" spans="2:12" ht="15.75" customHeight="1" x14ac:dyDescent="0.35">
      <c r="B52" s="63"/>
      <c r="C52" s="57"/>
      <c r="D52" s="185" t="s">
        <v>49</v>
      </c>
      <c r="E52" s="186"/>
      <c r="F52" s="187"/>
      <c r="G52" s="57"/>
      <c r="H52" s="57"/>
      <c r="I52" s="71"/>
    </row>
    <row r="53" spans="2:12" ht="15" thickBot="1" x14ac:dyDescent="0.4">
      <c r="B53" s="63"/>
      <c r="C53" s="57"/>
      <c r="D53" s="188"/>
      <c r="E53" s="189"/>
      <c r="F53" s="190"/>
      <c r="G53" s="57"/>
      <c r="H53" s="57"/>
      <c r="I53" s="71"/>
    </row>
    <row r="54" spans="2:12" ht="15" thickBot="1" x14ac:dyDescent="0.4">
      <c r="B54" s="68"/>
      <c r="C54" s="69"/>
      <c r="D54" s="69"/>
      <c r="E54" s="69"/>
      <c r="F54" s="69"/>
      <c r="G54" s="69"/>
      <c r="H54" s="69"/>
      <c r="I54" s="72"/>
    </row>
  </sheetData>
  <sheetProtection algorithmName="SHA-512" hashValue="LBCEtEGY7nQFrLDdYMbX1wrz+6aTajF7Gk6cCPvoT3tGhEdvnzYSVHgtFyllRV/aVetSvBR9NsoSCiCMZeTlLQ==" saltValue="840eBavuyBixhM5w4tCDnw==" spinCount="100000" sheet="1" objects="1" scenarios="1"/>
  <protectedRanges>
    <protectedRange sqref="D17:D21 C26 E29:E30 C34:C39 F35:F39 E42:E43 I17 I19 I21 I23 I25 M17 M19 M21 M23 M25 B13" name="Range1"/>
  </protectedRanges>
  <mergeCells count="25">
    <mergeCell ref="B41:E41"/>
    <mergeCell ref="B32:E32"/>
    <mergeCell ref="B45:D45"/>
    <mergeCell ref="D49:E49"/>
    <mergeCell ref="D52:F53"/>
    <mergeCell ref="B42:D42"/>
    <mergeCell ref="B43:D43"/>
    <mergeCell ref="B44:D44"/>
    <mergeCell ref="B29:D29"/>
    <mergeCell ref="B30:D30"/>
    <mergeCell ref="B24:E24"/>
    <mergeCell ref="B15:E15"/>
    <mergeCell ref="B28:E28"/>
    <mergeCell ref="J15:J16"/>
    <mergeCell ref="K15:K16"/>
    <mergeCell ref="J24:J25"/>
    <mergeCell ref="K24:K25"/>
    <mergeCell ref="J32:J33"/>
    <mergeCell ref="K32:K33"/>
    <mergeCell ref="B12:E12"/>
    <mergeCell ref="B13:E13"/>
    <mergeCell ref="B8:D8"/>
    <mergeCell ref="B9:D10"/>
    <mergeCell ref="F9:F10"/>
    <mergeCell ref="E9:E10"/>
  </mergeCells>
  <conditionalFormatting sqref="E45">
    <cfRule type="expression" dxfId="24" priority="45">
      <formula>$E$45="Select Input Method"</formula>
    </cfRule>
  </conditionalFormatting>
  <conditionalFormatting sqref="C22">
    <cfRule type="cellIs" dxfId="23" priority="44" operator="greaterThan">
      <formula>1</formula>
    </cfRule>
  </conditionalFormatting>
  <conditionalFormatting sqref="C23">
    <cfRule type="cellIs" dxfId="22" priority="43" operator="equal">
      <formula>"Exceeds 100%"</formula>
    </cfRule>
  </conditionalFormatting>
  <conditionalFormatting sqref="J43:J44 J17:J18">
    <cfRule type="containsText" dxfId="21" priority="18" operator="containsText" text="Changed">
      <formula>NOT(ISERROR(SEARCH("Changed",J17)))</formula>
    </cfRule>
    <cfRule type="containsText" dxfId="20" priority="19" operator="containsText" text="Default">
      <formula>NOT(ISERROR(SEARCH("Default",J17)))</formula>
    </cfRule>
  </conditionalFormatting>
  <conditionalFormatting sqref="J19:J21">
    <cfRule type="containsText" dxfId="19" priority="16" operator="containsText" text="Changed">
      <formula>NOT(ISERROR(SEARCH("Changed",J19)))</formula>
    </cfRule>
    <cfRule type="containsText" dxfId="18" priority="17" operator="containsText" text="Default">
      <formula>NOT(ISERROR(SEARCH("Default",J19)))</formula>
    </cfRule>
  </conditionalFormatting>
  <conditionalFormatting sqref="J26">
    <cfRule type="containsText" dxfId="17" priority="14" operator="containsText" text="Changed">
      <formula>NOT(ISERROR(SEARCH("Changed",J26)))</formula>
    </cfRule>
    <cfRule type="containsText" dxfId="16" priority="15" operator="containsText" text="Default">
      <formula>NOT(ISERROR(SEARCH("Default",J26)))</formula>
    </cfRule>
  </conditionalFormatting>
  <conditionalFormatting sqref="J34">
    <cfRule type="containsText" dxfId="15" priority="12" operator="containsText" text="Changed">
      <formula>NOT(ISERROR(SEARCH("Changed",J34)))</formula>
    </cfRule>
    <cfRule type="containsText" dxfId="14" priority="13" operator="containsText" text="Default">
      <formula>NOT(ISERROR(SEARCH("Default",J34)))</formula>
    </cfRule>
  </conditionalFormatting>
  <conditionalFormatting sqref="J35:J39">
    <cfRule type="containsText" dxfId="13" priority="10" operator="containsText" text="Changed">
      <formula>NOT(ISERROR(SEARCH("Changed",J35)))</formula>
    </cfRule>
    <cfRule type="containsText" dxfId="12" priority="11" operator="containsText" text="Default">
      <formula>NOT(ISERROR(SEARCH("Default",J35)))</formula>
    </cfRule>
  </conditionalFormatting>
  <conditionalFormatting sqref="J29">
    <cfRule type="containsText" dxfId="11" priority="8" operator="containsText" text="Changed">
      <formula>NOT(ISERROR(SEARCH("Changed",J29)))</formula>
    </cfRule>
    <cfRule type="containsText" dxfId="10" priority="9" operator="containsText" text="Default">
      <formula>NOT(ISERROR(SEARCH("Default",J29)))</formula>
    </cfRule>
  </conditionalFormatting>
  <conditionalFormatting sqref="I44">
    <cfRule type="expression" dxfId="9" priority="7">
      <formula>#REF!="CWR"</formula>
    </cfRule>
  </conditionalFormatting>
  <conditionalFormatting sqref="J42">
    <cfRule type="containsText" dxfId="8" priority="5" operator="containsText" text="Changed">
      <formula>NOT(ISERROR(SEARCH("Changed",J42)))</formula>
    </cfRule>
    <cfRule type="containsText" dxfId="7" priority="6" operator="containsText" text="Default">
      <formula>NOT(ISERROR(SEARCH("Default",J42)))</formula>
    </cfRule>
  </conditionalFormatting>
  <conditionalFormatting sqref="J30">
    <cfRule type="containsText" dxfId="6" priority="3" operator="containsText" text="Changed">
      <formula>NOT(ISERROR(SEARCH("Changed",J30)))</formula>
    </cfRule>
    <cfRule type="containsText" dxfId="5" priority="4" operator="containsText" text="Default">
      <formula>NOT(ISERROR(SEARCH("Default",J30)))</formula>
    </cfRule>
  </conditionalFormatting>
  <conditionalFormatting sqref="J13">
    <cfRule type="containsText" dxfId="4" priority="1" operator="containsText" text="Changed">
      <formula>NOT(ISERROR(SEARCH("Changed",J13)))</formula>
    </cfRule>
    <cfRule type="containsText" dxfId="3" priority="2" operator="containsText" text="Default">
      <formula>NOT(ISERROR(SEARCH("Default",J13)))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0"/>
  <sheetViews>
    <sheetView zoomScale="70" zoomScaleNormal="70" workbookViewId="0">
      <selection activeCell="I33" sqref="I33"/>
    </sheetView>
  </sheetViews>
  <sheetFormatPr defaultColWidth="8.81640625" defaultRowHeight="14.5" x14ac:dyDescent="0.35"/>
  <cols>
    <col min="1" max="1" width="1.7265625" style="9" customWidth="1"/>
    <col min="2" max="2" width="30.7265625" style="9" customWidth="1"/>
    <col min="3" max="3" width="12.54296875" style="9" customWidth="1"/>
    <col min="4" max="4" width="16.453125" style="9" customWidth="1"/>
    <col min="5" max="5" width="16.81640625" style="9" customWidth="1"/>
    <col min="6" max="6" width="14.1796875" style="9" customWidth="1"/>
    <col min="7" max="7" width="12" style="9" customWidth="1"/>
    <col min="8" max="8" width="13" style="9" customWidth="1"/>
    <col min="9" max="9" width="118.26953125" style="9" customWidth="1"/>
    <col min="10" max="10" width="9.1796875" style="9" customWidth="1"/>
    <col min="11" max="11" width="9.26953125" style="9" customWidth="1"/>
    <col min="12" max="12" width="13" style="9" customWidth="1"/>
    <col min="13" max="13" width="9.26953125" style="9" customWidth="1"/>
    <col min="14" max="16384" width="8.81640625" style="9"/>
  </cols>
  <sheetData>
    <row r="1" spans="2:13" ht="15" thickBot="1" x14ac:dyDescent="0.4"/>
    <row r="2" spans="2:13" x14ac:dyDescent="0.35">
      <c r="B2" s="10"/>
      <c r="C2" s="11"/>
      <c r="D2" s="11"/>
      <c r="E2" s="11"/>
      <c r="F2" s="12"/>
      <c r="I2" s="13"/>
    </row>
    <row r="3" spans="2:13" x14ac:dyDescent="0.35">
      <c r="B3" s="14"/>
      <c r="C3" s="13"/>
      <c r="D3" s="13"/>
      <c r="E3" s="13"/>
      <c r="F3" s="15"/>
      <c r="G3" s="13"/>
      <c r="H3" s="13"/>
      <c r="I3" s="13"/>
    </row>
    <row r="4" spans="2:13" x14ac:dyDescent="0.35">
      <c r="B4" s="14"/>
      <c r="C4" s="13"/>
      <c r="D4" s="13"/>
      <c r="E4" s="13"/>
      <c r="F4" s="15"/>
      <c r="G4" s="13"/>
      <c r="H4" s="13"/>
      <c r="I4" s="13"/>
    </row>
    <row r="5" spans="2:13" x14ac:dyDescent="0.35">
      <c r="B5" s="14"/>
      <c r="C5" s="13"/>
      <c r="D5" s="13"/>
      <c r="E5" s="13"/>
      <c r="F5" s="15"/>
      <c r="G5" s="13"/>
      <c r="H5" s="13"/>
      <c r="I5" s="13"/>
    </row>
    <row r="6" spans="2:13" x14ac:dyDescent="0.35">
      <c r="B6" s="14"/>
      <c r="C6" s="13"/>
      <c r="D6" s="13"/>
      <c r="E6" s="13"/>
      <c r="F6" s="15"/>
      <c r="G6" s="13"/>
      <c r="H6" s="13"/>
      <c r="I6" s="13"/>
    </row>
    <row r="7" spans="2:13" ht="60" customHeight="1" thickBot="1" x14ac:dyDescent="0.4">
      <c r="B7" s="14"/>
      <c r="C7" s="13"/>
      <c r="D7" s="13"/>
      <c r="E7" s="13"/>
      <c r="F7" s="15"/>
      <c r="G7" s="13"/>
      <c r="H7" s="13"/>
      <c r="I7" s="13"/>
    </row>
    <row r="8" spans="2:13" ht="15" customHeight="1" x14ac:dyDescent="0.35">
      <c r="B8" s="197" t="s">
        <v>32</v>
      </c>
      <c r="C8" s="198"/>
      <c r="D8" s="199" t="s">
        <v>35</v>
      </c>
      <c r="E8" s="200"/>
      <c r="F8" s="201"/>
      <c r="G8" s="13"/>
      <c r="H8" s="13"/>
      <c r="I8" s="13"/>
    </row>
    <row r="9" spans="2:13" ht="77.25" customHeight="1" thickBot="1" x14ac:dyDescent="0.4">
      <c r="B9" s="202" t="s">
        <v>36</v>
      </c>
      <c r="C9" s="203"/>
      <c r="D9" s="202" t="s">
        <v>37</v>
      </c>
      <c r="E9" s="203"/>
      <c r="F9" s="204"/>
      <c r="G9" s="13"/>
      <c r="H9" s="13"/>
      <c r="I9" s="13"/>
      <c r="J9" s="13"/>
      <c r="K9" s="13"/>
      <c r="L9" s="13"/>
      <c r="M9" s="13"/>
    </row>
    <row r="10" spans="2:13" ht="15" thickBot="1" x14ac:dyDescent="0.4">
      <c r="B10" s="16"/>
      <c r="C10" s="16"/>
      <c r="D10" s="16"/>
      <c r="E10" s="16"/>
      <c r="F10" s="16"/>
      <c r="G10" s="13"/>
      <c r="H10" s="13"/>
      <c r="I10" s="13"/>
      <c r="J10" s="13"/>
      <c r="K10" s="13"/>
      <c r="L10" s="13"/>
      <c r="M10" s="13"/>
    </row>
    <row r="11" spans="2:13" ht="16" thickBot="1" x14ac:dyDescent="0.4">
      <c r="B11" s="154" t="s">
        <v>2</v>
      </c>
      <c r="C11" s="155"/>
      <c r="D11" s="155"/>
      <c r="E11" s="155"/>
      <c r="F11" s="17"/>
      <c r="G11" s="18"/>
      <c r="H11" s="18"/>
      <c r="I11" s="109" t="s">
        <v>54</v>
      </c>
    </row>
    <row r="12" spans="2:13" ht="29" x14ac:dyDescent="0.35">
      <c r="B12" s="19" t="s">
        <v>4</v>
      </c>
      <c r="C12" s="73" t="s">
        <v>15</v>
      </c>
      <c r="D12" s="73" t="s">
        <v>22</v>
      </c>
      <c r="E12" s="74" t="s">
        <v>23</v>
      </c>
      <c r="F12" s="20"/>
      <c r="G12" s="20"/>
      <c r="H12" s="20"/>
      <c r="I12" s="101" t="s">
        <v>50</v>
      </c>
    </row>
    <row r="13" spans="2:13" x14ac:dyDescent="0.35">
      <c r="B13" s="14" t="s">
        <v>6</v>
      </c>
      <c r="C13" s="21" t="e">
        <f>D13/D$18</f>
        <v>#DIV/0!</v>
      </c>
      <c r="D13" s="84"/>
      <c r="E13" s="22">
        <f>D13*E$38</f>
        <v>0</v>
      </c>
      <c r="F13" s="23"/>
      <c r="G13" s="23"/>
      <c r="H13" s="23"/>
      <c r="I13" s="102"/>
    </row>
    <row r="14" spans="2:13" x14ac:dyDescent="0.35">
      <c r="B14" s="111" t="s">
        <v>14</v>
      </c>
      <c r="C14" s="25" t="e">
        <f>D14/D$18</f>
        <v>#DIV/0!</v>
      </c>
      <c r="D14" s="84"/>
      <c r="E14" s="26">
        <f t="shared" ref="E14:E17" si="0">D14*E$38</f>
        <v>0</v>
      </c>
      <c r="F14" s="28"/>
      <c r="G14" s="28"/>
      <c r="H14" s="28"/>
      <c r="I14" s="103" t="s">
        <v>51</v>
      </c>
    </row>
    <row r="15" spans="2:13" x14ac:dyDescent="0.35">
      <c r="B15" s="111" t="s">
        <v>13</v>
      </c>
      <c r="C15" s="25" t="e">
        <f>D15/D$18</f>
        <v>#DIV/0!</v>
      </c>
      <c r="D15" s="84"/>
      <c r="E15" s="26">
        <f t="shared" si="0"/>
        <v>0</v>
      </c>
      <c r="F15" s="28"/>
      <c r="G15" s="28"/>
      <c r="H15" s="28"/>
      <c r="I15" s="102"/>
    </row>
    <row r="16" spans="2:13" x14ac:dyDescent="0.35">
      <c r="B16" s="111" t="s">
        <v>19</v>
      </c>
      <c r="C16" s="25" t="e">
        <f>D16/D$18</f>
        <v>#DIV/0!</v>
      </c>
      <c r="D16" s="84"/>
      <c r="E16" s="26">
        <f t="shared" si="0"/>
        <v>0</v>
      </c>
      <c r="F16" s="28"/>
      <c r="G16" s="28"/>
      <c r="H16" s="28"/>
      <c r="I16" s="103" t="s">
        <v>52</v>
      </c>
    </row>
    <row r="17" spans="2:9" x14ac:dyDescent="0.35">
      <c r="B17" s="111" t="s">
        <v>38</v>
      </c>
      <c r="C17" s="25" t="e">
        <f>D17/D$18</f>
        <v>#DIV/0!</v>
      </c>
      <c r="D17" s="84"/>
      <c r="E17" s="26">
        <f t="shared" si="0"/>
        <v>0</v>
      </c>
      <c r="F17" s="28"/>
      <c r="G17" s="28"/>
      <c r="H17" s="28"/>
      <c r="I17" s="102"/>
    </row>
    <row r="18" spans="2:9" ht="15" thickBot="1" x14ac:dyDescent="0.4">
      <c r="B18" s="110" t="s">
        <v>5</v>
      </c>
      <c r="C18" s="30" t="e">
        <f>SUM(C13:C17)</f>
        <v>#DIV/0!</v>
      </c>
      <c r="D18" s="31">
        <f>SUM(D13:D17)</f>
        <v>0</v>
      </c>
      <c r="E18" s="32">
        <f>SUM(E13:E17)</f>
        <v>0</v>
      </c>
      <c r="F18" s="27"/>
      <c r="G18" s="33"/>
      <c r="H18" s="33"/>
      <c r="I18" s="104" t="s">
        <v>53</v>
      </c>
    </row>
    <row r="19" spans="2:9" ht="15" thickBot="1" x14ac:dyDescent="0.4">
      <c r="B19" s="34"/>
      <c r="C19" s="35" t="e">
        <f>IF(C18&gt;1,"Exceeds 100%","")</f>
        <v>#DIV/0!</v>
      </c>
      <c r="D19" s="36"/>
      <c r="E19" s="36"/>
      <c r="F19" s="36"/>
      <c r="G19" s="37"/>
      <c r="H19" s="37"/>
      <c r="I19" s="105"/>
    </row>
    <row r="20" spans="2:9" ht="15" thickBot="1" x14ac:dyDescent="0.4">
      <c r="B20" s="154" t="s">
        <v>12</v>
      </c>
      <c r="C20" s="155"/>
      <c r="D20" s="155"/>
      <c r="E20" s="155"/>
      <c r="F20" s="17"/>
      <c r="G20" s="18"/>
      <c r="H20" s="18"/>
      <c r="I20" s="104" t="s">
        <v>55</v>
      </c>
    </row>
    <row r="21" spans="2:9" ht="29.5" thickBot="1" x14ac:dyDescent="0.4">
      <c r="B21" s="88"/>
      <c r="C21" s="79" t="s">
        <v>15</v>
      </c>
      <c r="D21" s="79" t="s">
        <v>24</v>
      </c>
      <c r="E21" s="80" t="s">
        <v>25</v>
      </c>
      <c r="F21" s="20"/>
      <c r="G21" s="20"/>
      <c r="H21" s="20"/>
      <c r="I21" s="106"/>
    </row>
    <row r="22" spans="2:9" ht="15" thickBot="1" x14ac:dyDescent="0.4">
      <c r="B22" s="112" t="s">
        <v>8</v>
      </c>
      <c r="C22" s="90"/>
      <c r="D22" s="39">
        <f>C22*D18</f>
        <v>0</v>
      </c>
      <c r="E22" s="89">
        <f>D22*E38</f>
        <v>0</v>
      </c>
      <c r="F22" s="28"/>
      <c r="G22" s="28"/>
      <c r="H22" s="28"/>
    </row>
    <row r="23" spans="2:9" ht="15" thickBot="1" x14ac:dyDescent="0.4">
      <c r="C23" s="41"/>
      <c r="D23" s="41"/>
      <c r="E23" s="41"/>
      <c r="F23" s="41"/>
      <c r="G23" s="42"/>
      <c r="H23" s="42"/>
    </row>
    <row r="24" spans="2:9" ht="15" thickBot="1" x14ac:dyDescent="0.4">
      <c r="B24" s="154" t="s">
        <v>39</v>
      </c>
      <c r="C24" s="155"/>
      <c r="D24" s="155"/>
      <c r="E24" s="155"/>
      <c r="F24" s="17"/>
      <c r="G24" s="18"/>
      <c r="H24" s="107"/>
    </row>
    <row r="25" spans="2:9" x14ac:dyDescent="0.35">
      <c r="B25" s="177" t="s">
        <v>40</v>
      </c>
      <c r="C25" s="178"/>
      <c r="D25" s="178"/>
      <c r="E25" s="76"/>
      <c r="F25" s="27"/>
      <c r="G25" s="28"/>
      <c r="H25" s="28"/>
    </row>
    <row r="26" spans="2:9" ht="15" thickBot="1" x14ac:dyDescent="0.4">
      <c r="B26" s="179" t="s">
        <v>9</v>
      </c>
      <c r="C26" s="180"/>
      <c r="D26" s="180"/>
      <c r="E26" s="8"/>
      <c r="F26" s="27"/>
      <c r="G26" s="28"/>
      <c r="H26" s="28"/>
    </row>
    <row r="27" spans="2:9" ht="15" thickBot="1" x14ac:dyDescent="0.4">
      <c r="C27" s="41"/>
      <c r="D27" s="41"/>
      <c r="E27" s="41"/>
      <c r="F27" s="41"/>
      <c r="G27" s="42"/>
      <c r="H27" s="42"/>
    </row>
    <row r="28" spans="2:9" ht="15" thickBot="1" x14ac:dyDescent="0.4">
      <c r="B28" s="154" t="s">
        <v>56</v>
      </c>
      <c r="C28" s="155"/>
      <c r="D28" s="155"/>
      <c r="E28" s="155"/>
      <c r="F28" s="113"/>
      <c r="G28" s="17"/>
      <c r="H28" s="114"/>
    </row>
    <row r="29" spans="2:9" ht="29" x14ac:dyDescent="0.35">
      <c r="B29" s="78"/>
      <c r="C29" s="79" t="s">
        <v>15</v>
      </c>
      <c r="D29" s="79" t="s">
        <v>28</v>
      </c>
      <c r="E29" s="79" t="s">
        <v>29</v>
      </c>
      <c r="F29" s="80" t="s">
        <v>41</v>
      </c>
      <c r="G29" s="42"/>
      <c r="H29" s="42"/>
    </row>
    <row r="30" spans="2:9" x14ac:dyDescent="0.35">
      <c r="B30" s="43" t="s">
        <v>27</v>
      </c>
      <c r="C30" s="86"/>
      <c r="D30" s="44">
        <f>C30*D$18</f>
        <v>0</v>
      </c>
      <c r="E30" s="44">
        <f>D30*E$38</f>
        <v>0</v>
      </c>
      <c r="F30" s="22">
        <f>E25+1</f>
        <v>1</v>
      </c>
      <c r="G30" s="42"/>
      <c r="H30" s="42"/>
    </row>
    <row r="31" spans="2:9" x14ac:dyDescent="0.35">
      <c r="B31" s="43" t="s">
        <v>33</v>
      </c>
      <c r="C31" s="86"/>
      <c r="D31" s="44">
        <f t="shared" ref="D31:D35" si="1">C31*D$18</f>
        <v>0</v>
      </c>
      <c r="E31" s="44">
        <f t="shared" ref="E31:E35" si="2">D31*E$38</f>
        <v>0</v>
      </c>
      <c r="F31" s="75"/>
      <c r="G31" s="42"/>
      <c r="H31" s="42"/>
    </row>
    <row r="32" spans="2:9" x14ac:dyDescent="0.35">
      <c r="B32" s="43" t="s">
        <v>34</v>
      </c>
      <c r="C32" s="86"/>
      <c r="D32" s="44">
        <f t="shared" si="1"/>
        <v>0</v>
      </c>
      <c r="E32" s="44">
        <f t="shared" si="2"/>
        <v>0</v>
      </c>
      <c r="F32" s="75"/>
      <c r="G32" s="42"/>
      <c r="H32" s="42"/>
    </row>
    <row r="33" spans="1:13" x14ac:dyDescent="0.35">
      <c r="B33" s="43" t="s">
        <v>42</v>
      </c>
      <c r="C33" s="86"/>
      <c r="D33" s="44">
        <f t="shared" si="1"/>
        <v>0</v>
      </c>
      <c r="E33" s="44">
        <f t="shared" si="2"/>
        <v>0</v>
      </c>
      <c r="F33" s="75"/>
      <c r="G33" s="42"/>
      <c r="H33" s="42"/>
    </row>
    <row r="34" spans="1:13" x14ac:dyDescent="0.35">
      <c r="B34" s="43" t="s">
        <v>43</v>
      </c>
      <c r="C34" s="86"/>
      <c r="D34" s="44">
        <f t="shared" si="1"/>
        <v>0</v>
      </c>
      <c r="E34" s="44">
        <f t="shared" si="2"/>
        <v>0</v>
      </c>
      <c r="F34" s="75"/>
      <c r="G34" s="42"/>
      <c r="H34" s="42"/>
    </row>
    <row r="35" spans="1:13" ht="15" thickBot="1" x14ac:dyDescent="0.4">
      <c r="B35" s="45" t="s">
        <v>44</v>
      </c>
      <c r="C35" s="87"/>
      <c r="D35" s="46">
        <f t="shared" si="1"/>
        <v>0</v>
      </c>
      <c r="E35" s="46">
        <f t="shared" si="2"/>
        <v>0</v>
      </c>
      <c r="F35" s="85"/>
      <c r="G35" s="42"/>
      <c r="H35" s="42"/>
    </row>
    <row r="36" spans="1:13" ht="15" thickBot="1" x14ac:dyDescent="0.4">
      <c r="C36" s="41"/>
      <c r="D36" s="41"/>
      <c r="E36" s="41"/>
      <c r="F36" s="41"/>
      <c r="G36" s="42"/>
      <c r="H36" s="42"/>
    </row>
    <row r="37" spans="1:13" ht="15" thickBot="1" x14ac:dyDescent="0.4">
      <c r="B37" s="205" t="s">
        <v>45</v>
      </c>
      <c r="C37" s="206"/>
      <c r="D37" s="206"/>
      <c r="E37" s="206"/>
      <c r="F37" s="17"/>
      <c r="G37" s="49"/>
      <c r="H37" s="108"/>
    </row>
    <row r="38" spans="1:13" x14ac:dyDescent="0.35">
      <c r="B38" s="191" t="s">
        <v>20</v>
      </c>
      <c r="C38" s="192"/>
      <c r="D38" s="192"/>
      <c r="E38" s="81"/>
      <c r="G38" s="50"/>
      <c r="H38" s="50"/>
      <c r="J38" s="42"/>
    </row>
    <row r="39" spans="1:13" s="47" customFormat="1" x14ac:dyDescent="0.35">
      <c r="A39" s="9"/>
      <c r="B39" s="193" t="s">
        <v>46</v>
      </c>
      <c r="C39" s="194"/>
      <c r="D39" s="194"/>
      <c r="E39" s="77"/>
      <c r="F39" s="50"/>
      <c r="G39" s="50"/>
      <c r="H39" s="50"/>
      <c r="I39" s="9"/>
    </row>
    <row r="40" spans="1:13" x14ac:dyDescent="0.35">
      <c r="B40" s="195" t="s">
        <v>47</v>
      </c>
      <c r="C40" s="196"/>
      <c r="D40" s="196"/>
      <c r="E40" s="91"/>
      <c r="F40" s="28"/>
      <c r="G40" s="51"/>
      <c r="H40" s="51"/>
      <c r="I40" s="47"/>
    </row>
    <row r="41" spans="1:13" ht="15" thickBot="1" x14ac:dyDescent="0.4">
      <c r="B41" s="181" t="s">
        <v>48</v>
      </c>
      <c r="C41" s="182"/>
      <c r="D41" s="182"/>
      <c r="E41" s="40">
        <f>E38*E40*E39*8760</f>
        <v>0</v>
      </c>
      <c r="F41" s="28"/>
      <c r="G41" s="28"/>
      <c r="H41" s="28"/>
      <c r="J41" s="27"/>
      <c r="K41" s="27"/>
      <c r="L41" s="27"/>
    </row>
    <row r="42" spans="1:13" x14ac:dyDescent="0.35">
      <c r="F42" s="27"/>
      <c r="G42" s="27"/>
      <c r="H42" s="27"/>
      <c r="I42" s="27"/>
      <c r="J42" s="27"/>
      <c r="K42" s="27"/>
    </row>
    <row r="43" spans="1:13" s="27" customFormat="1" ht="15" thickBot="1" x14ac:dyDescent="0.4">
      <c r="B43" s="9"/>
      <c r="C43" s="9"/>
      <c r="D43" s="9"/>
      <c r="E43" s="9"/>
      <c r="F43" s="9"/>
      <c r="G43" s="9"/>
      <c r="H43" s="9"/>
      <c r="I43" s="9"/>
      <c r="J43" s="9"/>
      <c r="K43" s="48"/>
      <c r="L43" s="9"/>
      <c r="M43" s="9"/>
    </row>
    <row r="44" spans="1:13" s="27" customFormat="1" ht="15" thickBot="1" x14ac:dyDescent="0.4">
      <c r="B44" s="52"/>
      <c r="C44" s="53"/>
      <c r="D44" s="53"/>
      <c r="E44" s="53"/>
      <c r="F44" s="53"/>
      <c r="G44" s="53"/>
      <c r="H44" s="53"/>
      <c r="I44" s="70"/>
      <c r="J44" s="9"/>
      <c r="K44" s="9"/>
    </row>
    <row r="45" spans="1:13" s="27" customFormat="1" ht="44" thickBot="1" x14ac:dyDescent="0.4">
      <c r="B45" s="54"/>
      <c r="C45" s="55"/>
      <c r="D45" s="183" t="s">
        <v>30</v>
      </c>
      <c r="E45" s="184"/>
      <c r="F45" s="56" t="s">
        <v>18</v>
      </c>
      <c r="G45" s="57"/>
      <c r="H45" s="57"/>
      <c r="I45" s="71"/>
      <c r="J45" s="9"/>
      <c r="K45" s="82"/>
    </row>
    <row r="46" spans="1:13" s="27" customFormat="1" ht="29" thickBot="1" x14ac:dyDescent="0.7">
      <c r="B46" s="58" t="s">
        <v>0</v>
      </c>
      <c r="C46" s="59" t="s">
        <v>1</v>
      </c>
      <c r="D46" s="60">
        <f>E18+(E30/(1+E26)^F30)+(E31/(1+E26)^F31)+(E32/(1+E26)^F32)+(E33/(1+E26)^F33)+(E34/(1+E26)^F34)+(E35/(1+E26)^F35)</f>
        <v>0</v>
      </c>
      <c r="E46" s="61" t="s">
        <v>3</v>
      </c>
      <c r="F46" s="60">
        <f>NPV(E26,Profile!D4:AB4)+Profile!C4</f>
        <v>2079.2000000000003</v>
      </c>
      <c r="G46" s="62" t="s">
        <v>1</v>
      </c>
      <c r="H46" s="83">
        <f>1000*(D46+F46)/E47</f>
        <v>35.691969650152799</v>
      </c>
      <c r="I46" s="92" t="s">
        <v>10</v>
      </c>
      <c r="J46" s="9"/>
      <c r="K46" s="9"/>
    </row>
    <row r="47" spans="1:13" s="27" customFormat="1" x14ac:dyDescent="0.35">
      <c r="B47" s="63"/>
      <c r="C47" s="57"/>
      <c r="D47" s="64"/>
      <c r="E47" s="65">
        <f>NPV(E26,Profile!D3:AB3)+Profile!C3</f>
        <v>58253.999999999978</v>
      </c>
      <c r="F47" s="66"/>
      <c r="G47" s="67"/>
      <c r="H47" s="67"/>
      <c r="I47" s="71"/>
      <c r="J47" s="9"/>
      <c r="K47" s="9"/>
    </row>
    <row r="48" spans="1:13" ht="15.75" customHeight="1" x14ac:dyDescent="0.35">
      <c r="B48" s="63"/>
      <c r="C48" s="57"/>
      <c r="D48" s="185" t="s">
        <v>49</v>
      </c>
      <c r="E48" s="186"/>
      <c r="F48" s="187"/>
      <c r="G48" s="57"/>
      <c r="H48" s="57"/>
      <c r="I48" s="71"/>
    </row>
    <row r="49" spans="2:9" ht="15" thickBot="1" x14ac:dyDescent="0.4">
      <c r="B49" s="63"/>
      <c r="C49" s="57"/>
      <c r="D49" s="188"/>
      <c r="E49" s="189"/>
      <c r="F49" s="190"/>
      <c r="G49" s="57"/>
      <c r="H49" s="57"/>
      <c r="I49" s="71"/>
    </row>
    <row r="50" spans="2:9" ht="15" thickBot="1" x14ac:dyDescent="0.4">
      <c r="B50" s="68"/>
      <c r="C50" s="69"/>
      <c r="D50" s="69"/>
      <c r="E50" s="69"/>
      <c r="F50" s="69"/>
      <c r="G50" s="69"/>
      <c r="H50" s="69"/>
      <c r="I50" s="72"/>
    </row>
  </sheetData>
  <sheetProtection algorithmName="SHA-512" hashValue="M/LnsizKS4OP7iELSoZRrMP6wBB30ZWoCheBO4qCYEM8O2/Tm6UnXt9bqUtD2j7dMaDnAz296wN1uzNyjp1Jzg==" saltValue="fGyeFhMcr/wFxqM5JqioQg==" spinCount="100000" sheet="1" objects="1" scenarios="1"/>
  <mergeCells count="17">
    <mergeCell ref="B37:E37"/>
    <mergeCell ref="B38:D38"/>
    <mergeCell ref="B26:D26"/>
    <mergeCell ref="B11:E11"/>
    <mergeCell ref="B20:E20"/>
    <mergeCell ref="B24:E24"/>
    <mergeCell ref="B28:E28"/>
    <mergeCell ref="B8:C8"/>
    <mergeCell ref="D8:F8"/>
    <mergeCell ref="B9:C9"/>
    <mergeCell ref="D9:F9"/>
    <mergeCell ref="B25:D25"/>
    <mergeCell ref="B39:D39"/>
    <mergeCell ref="B40:D40"/>
    <mergeCell ref="B41:D41"/>
    <mergeCell ref="D45:E45"/>
    <mergeCell ref="D48:F49"/>
  </mergeCells>
  <conditionalFormatting sqref="E41">
    <cfRule type="expression" dxfId="2" priority="3">
      <formula>$E$41="Select Input Method"</formula>
    </cfRule>
  </conditionalFormatting>
  <conditionalFormatting sqref="C18">
    <cfRule type="cellIs" dxfId="1" priority="2" operator="greaterThan">
      <formula>1</formula>
    </cfRule>
  </conditionalFormatting>
  <conditionalFormatting sqref="C19">
    <cfRule type="cellIs" dxfId="0" priority="1" operator="equal">
      <formula>"Exceeds 100%"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A51"/>
  <sheetViews>
    <sheetView workbookViewId="0">
      <selection activeCell="D4" sqref="D4"/>
    </sheetView>
  </sheetViews>
  <sheetFormatPr defaultRowHeight="14.5" x14ac:dyDescent="0.35"/>
  <cols>
    <col min="1" max="1" width="26.54296875" bestFit="1" customWidth="1"/>
    <col min="2" max="2" width="10.1796875" bestFit="1" customWidth="1"/>
    <col min="3" max="3" width="9" customWidth="1"/>
    <col min="4" max="4" width="10.54296875" bestFit="1" customWidth="1"/>
    <col min="5" max="8" width="9" bestFit="1" customWidth="1"/>
    <col min="9" max="9" width="10.54296875" bestFit="1" customWidth="1"/>
    <col min="10" max="13" width="10.54296875" style="6" customWidth="1"/>
    <col min="14" max="18" width="9" bestFit="1" customWidth="1"/>
    <col min="19" max="19" width="10.54296875" bestFit="1" customWidth="1"/>
    <col min="20" max="32" width="9" bestFit="1" customWidth="1"/>
    <col min="33" max="57" width="5.453125" customWidth="1"/>
  </cols>
  <sheetData>
    <row r="1" spans="1:53" x14ac:dyDescent="0.35">
      <c r="J1"/>
      <c r="K1"/>
      <c r="L1"/>
      <c r="M1"/>
    </row>
    <row r="2" spans="1:53" ht="15" thickBot="1" x14ac:dyDescent="0.4">
      <c r="B2" s="4" t="s">
        <v>11</v>
      </c>
      <c r="C2" s="1">
        <v>0</v>
      </c>
      <c r="D2" s="1">
        <v>1</v>
      </c>
      <c r="E2" s="1">
        <v>2</v>
      </c>
      <c r="F2" s="1">
        <v>3</v>
      </c>
      <c r="G2" s="1">
        <v>4</v>
      </c>
      <c r="H2" s="1">
        <v>5</v>
      </c>
      <c r="I2" s="1">
        <v>6</v>
      </c>
      <c r="J2" s="1">
        <v>7</v>
      </c>
      <c r="K2" s="1">
        <v>8</v>
      </c>
      <c r="L2" s="1">
        <v>9</v>
      </c>
      <c r="M2" s="1">
        <v>10</v>
      </c>
      <c r="N2" s="1">
        <v>11</v>
      </c>
      <c r="O2" s="1">
        <v>12</v>
      </c>
      <c r="P2" s="1">
        <v>13</v>
      </c>
      <c r="Q2" s="1">
        <v>14</v>
      </c>
      <c r="R2" s="1">
        <v>15</v>
      </c>
      <c r="S2" s="1">
        <v>16</v>
      </c>
      <c r="T2" s="1">
        <v>17</v>
      </c>
      <c r="U2" s="1">
        <v>18</v>
      </c>
      <c r="V2" s="1">
        <v>19</v>
      </c>
      <c r="W2" s="1">
        <v>20</v>
      </c>
      <c r="X2" s="1">
        <v>21</v>
      </c>
      <c r="Y2" s="1">
        <v>22</v>
      </c>
      <c r="Z2" s="1">
        <v>23</v>
      </c>
      <c r="AA2" s="1">
        <v>24</v>
      </c>
      <c r="AB2" s="1">
        <v>25</v>
      </c>
      <c r="AC2" s="1">
        <v>26</v>
      </c>
      <c r="AD2" s="1">
        <v>27</v>
      </c>
      <c r="AE2" s="1">
        <v>28</v>
      </c>
      <c r="AF2" s="1">
        <v>29</v>
      </c>
      <c r="AG2" s="1">
        <v>30</v>
      </c>
      <c r="AH2" s="1">
        <v>31</v>
      </c>
      <c r="AI2" s="1">
        <v>32</v>
      </c>
      <c r="AJ2" s="1">
        <v>33</v>
      </c>
      <c r="AK2" s="1">
        <v>34</v>
      </c>
      <c r="AL2" s="1">
        <v>35</v>
      </c>
      <c r="AM2" s="1">
        <v>36</v>
      </c>
      <c r="AN2" s="1">
        <v>37</v>
      </c>
      <c r="AO2" s="1">
        <v>38</v>
      </c>
      <c r="AP2" s="1">
        <v>39</v>
      </c>
      <c r="AQ2" s="1">
        <v>40</v>
      </c>
      <c r="AR2" s="1">
        <v>41</v>
      </c>
      <c r="AS2" s="1">
        <v>42</v>
      </c>
      <c r="AT2" s="1">
        <v>43</v>
      </c>
      <c r="AU2" s="1">
        <v>44</v>
      </c>
      <c r="AV2" s="1">
        <v>45</v>
      </c>
      <c r="AW2" s="1">
        <v>46</v>
      </c>
      <c r="AX2" s="1">
        <v>47</v>
      </c>
      <c r="AY2" s="1">
        <v>48</v>
      </c>
      <c r="AZ2" s="1">
        <v>49</v>
      </c>
      <c r="BA2" s="1">
        <v>50</v>
      </c>
    </row>
    <row r="3" spans="1:53" x14ac:dyDescent="0.35">
      <c r="A3" t="s">
        <v>21</v>
      </c>
      <c r="B3" s="5" t="s">
        <v>16</v>
      </c>
      <c r="C3" s="93">
        <v>0</v>
      </c>
      <c r="D3" s="94">
        <f>IF(D2&lt;=LCOE!$E$29,LCOE!$E$45,0)</f>
        <v>2912.7</v>
      </c>
      <c r="E3" s="94">
        <f>IF(E2&lt;=LCOE!$E$29,LCOE!$E$45,0)</f>
        <v>2912.7</v>
      </c>
      <c r="F3" s="94">
        <f>IF(F2&lt;=LCOE!$E$29,LCOE!$E$45,0)</f>
        <v>2912.7</v>
      </c>
      <c r="G3" s="94">
        <f>IF(G2&lt;=LCOE!$E$29,LCOE!$E$45,0)</f>
        <v>2912.7</v>
      </c>
      <c r="H3" s="94">
        <f>IF(H2&lt;=LCOE!$E$29,LCOE!$E$45,0)</f>
        <v>2912.7</v>
      </c>
      <c r="I3" s="94">
        <f>IF(I2&lt;=LCOE!$E$29,LCOE!$E$45,0)</f>
        <v>2912.7</v>
      </c>
      <c r="J3" s="94">
        <f>IF(J2&lt;=LCOE!$E$29,LCOE!$E$45,0)</f>
        <v>2912.7</v>
      </c>
      <c r="K3" s="94">
        <f>IF(K2&lt;=LCOE!$E$29,LCOE!$E$45,0)</f>
        <v>2912.7</v>
      </c>
      <c r="L3" s="94">
        <f>IF(L2&lt;=LCOE!$E$29,LCOE!$E$45,0)</f>
        <v>2912.7</v>
      </c>
      <c r="M3" s="94">
        <f>IF(M2&lt;=LCOE!$E$29,LCOE!$E$45,0)</f>
        <v>2912.7</v>
      </c>
      <c r="N3" s="94">
        <f>IF(N2&lt;=LCOE!$E$29,LCOE!$E$45,0)</f>
        <v>2912.7</v>
      </c>
      <c r="O3" s="94">
        <f>IF(O2&lt;=LCOE!$E$29,LCOE!$E$45,0)</f>
        <v>2912.7</v>
      </c>
      <c r="P3" s="94">
        <f>IF(P2&lt;=LCOE!$E$29,LCOE!$E$45,0)</f>
        <v>2912.7</v>
      </c>
      <c r="Q3" s="94">
        <f>IF(Q2&lt;=LCOE!$E$29,LCOE!$E$45,0)</f>
        <v>2912.7</v>
      </c>
      <c r="R3" s="94">
        <f>IF(R2&lt;=LCOE!$E$29,LCOE!$E$45,0)</f>
        <v>2912.7</v>
      </c>
      <c r="S3" s="94">
        <f>IF(S2&lt;=LCOE!$E$29,LCOE!$E$45,0)</f>
        <v>2912.7</v>
      </c>
      <c r="T3" s="94">
        <f>IF(T2&lt;=LCOE!$E$29,LCOE!$E$45,0)</f>
        <v>2912.7</v>
      </c>
      <c r="U3" s="94">
        <f>IF(U2&lt;=LCOE!$E$29,LCOE!$E$45,0)</f>
        <v>2912.7</v>
      </c>
      <c r="V3" s="94">
        <f>IF(V2&lt;=LCOE!$E$29,LCOE!$E$45,0)</f>
        <v>2912.7</v>
      </c>
      <c r="W3" s="94">
        <f>IF(W2&lt;=LCOE!$E$29,LCOE!$E$45,0)</f>
        <v>2912.7</v>
      </c>
      <c r="X3" s="94">
        <f>IF(X2&lt;=LCOE!$E$29,LCOE!$E$45,0)</f>
        <v>0</v>
      </c>
      <c r="Y3" s="94">
        <f>IF(Y2&lt;=LCOE!$E$29,LCOE!$E$45,0)</f>
        <v>0</v>
      </c>
      <c r="Z3" s="94">
        <f>IF(Z2&lt;=LCOE!$E$29,LCOE!$E$45,0)</f>
        <v>0</v>
      </c>
      <c r="AA3" s="94">
        <f>IF(AA2&lt;=LCOE!$E$29,LCOE!$E$45,0)</f>
        <v>0</v>
      </c>
      <c r="AB3" s="94">
        <f>IF(AB2&lt;=LCOE!$E$29,LCOE!$E$45,0)</f>
        <v>0</v>
      </c>
      <c r="AC3" s="94">
        <f>IF(AC2&lt;=LCOE!$E$29,LCOE!$E$45,0)</f>
        <v>0</v>
      </c>
      <c r="AD3" s="94">
        <f>IF(AD2&lt;=LCOE!$E$29,LCOE!$E$45,0)</f>
        <v>0</v>
      </c>
      <c r="AE3" s="94">
        <f>IF(AE2&lt;=LCOE!$E$29,LCOE!$E$45,0)</f>
        <v>0</v>
      </c>
      <c r="AF3" s="94">
        <f>IF(AF2&lt;=LCOE!$E$29,LCOE!$E$45,0)</f>
        <v>0</v>
      </c>
      <c r="AG3" s="94">
        <f>IF(AG2&lt;=LCOE!$E$29,LCOE!$E$45,0)</f>
        <v>0</v>
      </c>
      <c r="AH3" s="94">
        <f>IF(AH2&lt;=LCOE!$E$29,LCOE!$E$45,0)</f>
        <v>0</v>
      </c>
      <c r="AI3" s="94">
        <f>IF(AI2&lt;=LCOE!$E$29,LCOE!$E$45,0)</f>
        <v>0</v>
      </c>
      <c r="AJ3" s="94">
        <f>IF(AJ2&lt;=LCOE!$E$29,LCOE!$E$45,0)</f>
        <v>0</v>
      </c>
      <c r="AK3" s="94">
        <f>IF(AK2&lt;=LCOE!$E$29,LCOE!$E$45,0)</f>
        <v>0</v>
      </c>
      <c r="AL3" s="94">
        <f>IF(AL2&lt;=LCOE!$E$29,LCOE!$E$45,0)</f>
        <v>0</v>
      </c>
      <c r="AM3" s="94">
        <f>IF(AM2&lt;=LCOE!$E$29,LCOE!$E$45,0)</f>
        <v>0</v>
      </c>
      <c r="AN3" s="94">
        <f>IF(AN2&lt;=LCOE!$E$29,LCOE!$E$45,0)</f>
        <v>0</v>
      </c>
      <c r="AO3" s="94">
        <f>IF(AO2&lt;=LCOE!$E$29,LCOE!$E$45,0)</f>
        <v>0</v>
      </c>
      <c r="AP3" s="94">
        <f>IF(AP2&lt;=LCOE!$E$29,LCOE!$E$45,0)</f>
        <v>0</v>
      </c>
      <c r="AQ3" s="94">
        <f>IF(AQ2&lt;=LCOE!$E$29,LCOE!$E$45,0)</f>
        <v>0</v>
      </c>
      <c r="AR3" s="94">
        <f>IF(AR2&lt;=LCOE!$E$29,LCOE!$E$45,0)</f>
        <v>0</v>
      </c>
      <c r="AS3" s="94">
        <f>IF(AS2&lt;=LCOE!$E$29,LCOE!$E$45,0)</f>
        <v>0</v>
      </c>
      <c r="AT3" s="94">
        <f>IF(AT2&lt;=LCOE!$E$29,LCOE!$E$45,0)</f>
        <v>0</v>
      </c>
      <c r="AU3" s="94">
        <f>IF(AU2&lt;=LCOE!$E$29,LCOE!$E$45,0)</f>
        <v>0</v>
      </c>
      <c r="AV3" s="94">
        <f>IF(AV2&lt;=LCOE!$E$29,LCOE!$E$45,0)</f>
        <v>0</v>
      </c>
      <c r="AW3" s="94">
        <f>IF(AW2&lt;=LCOE!$E$29,LCOE!$E$45,0)</f>
        <v>0</v>
      </c>
      <c r="AX3" s="94">
        <f>IF(AX2&lt;=LCOE!$E$29,LCOE!$E$45,0)</f>
        <v>0</v>
      </c>
      <c r="AY3" s="94">
        <f>IF(AY2&lt;=LCOE!$E$29,LCOE!$E$45,0)</f>
        <v>0</v>
      </c>
      <c r="AZ3" s="94">
        <f>IF(AZ2&lt;=LCOE!$E$29,LCOE!$E$45,0)</f>
        <v>0</v>
      </c>
      <c r="BA3" s="94">
        <f>IF(BA2&lt;=LCOE!$E$29,LCOE!$E$45,0)</f>
        <v>0</v>
      </c>
    </row>
    <row r="4" spans="1:53" x14ac:dyDescent="0.35">
      <c r="B4" s="3" t="s">
        <v>17</v>
      </c>
      <c r="C4" s="95">
        <v>0</v>
      </c>
      <c r="D4" s="99">
        <f>IF(D2&lt;=LCOE!$E$29,LCOE!$E$26,0)</f>
        <v>103.96000000000001</v>
      </c>
      <c r="E4" s="99">
        <f>IF(E2&lt;=LCOE!$E$29,LCOE!$E$26,0)</f>
        <v>103.96000000000001</v>
      </c>
      <c r="F4" s="99">
        <f>IF(F2&lt;=LCOE!$E$29,LCOE!$E$26,0)</f>
        <v>103.96000000000001</v>
      </c>
      <c r="G4" s="99">
        <f>IF(G2&lt;=LCOE!$E$29,LCOE!$E$26,0)</f>
        <v>103.96000000000001</v>
      </c>
      <c r="H4" s="99">
        <f>IF(H2&lt;=LCOE!$E$29,LCOE!$E$26,0)</f>
        <v>103.96000000000001</v>
      </c>
      <c r="I4" s="99">
        <f>IF(I2&lt;=LCOE!$E$29,LCOE!$E$26,0)</f>
        <v>103.96000000000001</v>
      </c>
      <c r="J4" s="99">
        <f>IF(J2&lt;=LCOE!$E$29,LCOE!$E$26,0)</f>
        <v>103.96000000000001</v>
      </c>
      <c r="K4" s="99">
        <f>IF(K2&lt;=LCOE!$E$29,LCOE!$E$26,0)</f>
        <v>103.96000000000001</v>
      </c>
      <c r="L4" s="99">
        <f>IF(L2&lt;=LCOE!$E$29,LCOE!$E$26,0)</f>
        <v>103.96000000000001</v>
      </c>
      <c r="M4" s="99">
        <f>IF(M2&lt;=LCOE!$E$29,LCOE!$E$26,0)</f>
        <v>103.96000000000001</v>
      </c>
      <c r="N4" s="99">
        <f>IF(N2&lt;=LCOE!$E$29,LCOE!$E$26,0)</f>
        <v>103.96000000000001</v>
      </c>
      <c r="O4" s="99">
        <f>IF(O2&lt;=LCOE!$E$29,LCOE!$E$26,0)</f>
        <v>103.96000000000001</v>
      </c>
      <c r="P4" s="99">
        <f>IF(P2&lt;=LCOE!$E$29,LCOE!$E$26,0)</f>
        <v>103.96000000000001</v>
      </c>
      <c r="Q4" s="99">
        <f>IF(Q2&lt;=LCOE!$E$29,LCOE!$E$26,0)</f>
        <v>103.96000000000001</v>
      </c>
      <c r="R4" s="99">
        <f>IF(R2&lt;=LCOE!$E$29,LCOE!$E$26,0)</f>
        <v>103.96000000000001</v>
      </c>
      <c r="S4" s="99">
        <f>IF(S2&lt;=LCOE!$E$29,LCOE!$E$26,0)</f>
        <v>103.96000000000001</v>
      </c>
      <c r="T4" s="99">
        <f>IF(T2&lt;=LCOE!$E$29,LCOE!$E$26,0)</f>
        <v>103.96000000000001</v>
      </c>
      <c r="U4" s="99">
        <f>IF(U2&lt;=LCOE!$E$29,LCOE!$E$26,0)</f>
        <v>103.96000000000001</v>
      </c>
      <c r="V4" s="99">
        <f>IF(V2&lt;=LCOE!$E$29,LCOE!$E$26,0)</f>
        <v>103.96000000000001</v>
      </c>
      <c r="W4" s="99">
        <f>IF(W2&lt;=LCOE!$E$29,LCOE!$E$26,0)</f>
        <v>103.96000000000001</v>
      </c>
      <c r="X4" s="99">
        <f>IF(X2&lt;=LCOE!$E$29,LCOE!$E$26,0)</f>
        <v>0</v>
      </c>
      <c r="Y4" s="99">
        <f>IF(Y2&lt;=LCOE!$E$29,LCOE!$E$26,0)</f>
        <v>0</v>
      </c>
      <c r="Z4" s="99">
        <f>IF(Z2&lt;=LCOE!$E$29,LCOE!$E$26,0)</f>
        <v>0</v>
      </c>
      <c r="AA4" s="99">
        <f>IF(AA2&lt;=LCOE!$E$29,LCOE!$E$26,0)</f>
        <v>0</v>
      </c>
      <c r="AB4" s="99">
        <f>IF(AB2&lt;=LCOE!$E$29,LCOE!$E$26,0)</f>
        <v>0</v>
      </c>
      <c r="AC4" s="99">
        <f>IF(AC2&lt;=LCOE!$E$29,LCOE!$E$26,0)</f>
        <v>0</v>
      </c>
      <c r="AD4" s="99">
        <f>IF(AD2&lt;=LCOE!$E$29,LCOE!$E$26,0)</f>
        <v>0</v>
      </c>
      <c r="AE4" s="99">
        <f>IF(AE2&lt;=LCOE!$E$29,LCOE!$E$26,0)</f>
        <v>0</v>
      </c>
      <c r="AF4" s="99">
        <f>IF(AF2&lt;=LCOE!$E$29,LCOE!$E$26,0)</f>
        <v>0</v>
      </c>
      <c r="AG4" s="99">
        <f>IF(AG2&lt;=LCOE!$E$29,LCOE!$E$26,0)</f>
        <v>0</v>
      </c>
      <c r="AH4" s="99">
        <f>IF(AH2&lt;=LCOE!$E$29,LCOE!$E$26,0)</f>
        <v>0</v>
      </c>
      <c r="AI4" s="99">
        <f>IF(AI2&lt;=LCOE!$E$29,LCOE!$E$26,0)</f>
        <v>0</v>
      </c>
      <c r="AJ4" s="99">
        <f>IF(AJ2&lt;=LCOE!$E$29,LCOE!$E$26,0)</f>
        <v>0</v>
      </c>
      <c r="AK4" s="99">
        <f>IF(AK2&lt;=LCOE!$E$29,LCOE!$E$26,0)</f>
        <v>0</v>
      </c>
      <c r="AL4" s="99">
        <f>IF(AL2&lt;=LCOE!$E$29,LCOE!$E$26,0)</f>
        <v>0</v>
      </c>
      <c r="AM4" s="99">
        <f>IF(AM2&lt;=LCOE!$E$29,LCOE!$E$26,0)</f>
        <v>0</v>
      </c>
      <c r="AN4" s="99">
        <f>IF(AN2&lt;=LCOE!$E$29,LCOE!$E$26,0)</f>
        <v>0</v>
      </c>
      <c r="AO4" s="99">
        <f>IF(AO2&lt;=LCOE!$E$29,LCOE!$E$26,0)</f>
        <v>0</v>
      </c>
      <c r="AP4" s="99">
        <f>IF(AP2&lt;=LCOE!$E$29,LCOE!$E$26,0)</f>
        <v>0</v>
      </c>
      <c r="AQ4" s="99">
        <f>IF(AQ2&lt;=LCOE!$E$29,LCOE!$E$26,0)</f>
        <v>0</v>
      </c>
      <c r="AR4" s="99">
        <f>IF(AR2&lt;=LCOE!$E$29,LCOE!$E$26,0)</f>
        <v>0</v>
      </c>
      <c r="AS4" s="99">
        <f>IF(AS2&lt;=LCOE!$E$29,LCOE!$E$26,0)</f>
        <v>0</v>
      </c>
      <c r="AT4" s="99">
        <f>IF(AT2&lt;=LCOE!$E$29,LCOE!$E$26,0)</f>
        <v>0</v>
      </c>
      <c r="AU4" s="99">
        <f>IF(AU2&lt;=LCOE!$E$29,LCOE!$E$26,0)</f>
        <v>0</v>
      </c>
      <c r="AV4" s="99">
        <f>IF(AV2&lt;=LCOE!$E$29,LCOE!$E$26,0)</f>
        <v>0</v>
      </c>
      <c r="AW4" s="99">
        <f>IF(AW2&lt;=LCOE!$E$29,LCOE!$E$26,0)</f>
        <v>0</v>
      </c>
      <c r="AX4" s="99">
        <f>IF(AX2&lt;=LCOE!$E$29,LCOE!$E$26,0)</f>
        <v>0</v>
      </c>
      <c r="AY4" s="99">
        <f>IF(AY2&lt;=LCOE!$E$29,LCOE!$E$26,0)</f>
        <v>0</v>
      </c>
      <c r="AZ4" s="99">
        <f>IF(AZ2&lt;=LCOE!$E$29,LCOE!$E$26,0)</f>
        <v>0</v>
      </c>
      <c r="BA4" s="99">
        <f>IF(BA2&lt;=LCOE!$E$29,LCOE!$E$26,0)</f>
        <v>0</v>
      </c>
    </row>
    <row r="5" spans="1:53" x14ac:dyDescent="0.35">
      <c r="J5"/>
      <c r="K5"/>
      <c r="L5"/>
      <c r="M5"/>
    </row>
    <row r="6" spans="1:53" x14ac:dyDescent="0.35">
      <c r="A6" s="6"/>
      <c r="B6" s="6"/>
      <c r="C6" t="s">
        <v>26</v>
      </c>
      <c r="E6" s="6"/>
      <c r="F6" s="6"/>
      <c r="G6" s="6"/>
      <c r="H6" s="6"/>
      <c r="I6" s="6"/>
      <c r="N6" s="6"/>
      <c r="O6" s="6"/>
    </row>
    <row r="7" spans="1:53" x14ac:dyDescent="0.35">
      <c r="A7" s="6"/>
      <c r="B7" s="6"/>
      <c r="C7" s="6"/>
      <c r="E7" s="6"/>
      <c r="F7" s="6"/>
      <c r="G7" s="6"/>
      <c r="H7" s="6"/>
      <c r="I7" s="6"/>
      <c r="N7" s="6"/>
      <c r="O7" s="6"/>
    </row>
    <row r="8" spans="1:53" s="6" customFormat="1" ht="15" thickBot="1" x14ac:dyDescent="0.4">
      <c r="B8" s="4" t="s">
        <v>11</v>
      </c>
      <c r="C8" s="1">
        <v>0</v>
      </c>
      <c r="D8" s="1">
        <v>1</v>
      </c>
      <c r="E8" s="1">
        <v>2</v>
      </c>
      <c r="F8" s="1">
        <v>3</v>
      </c>
      <c r="G8" s="1">
        <v>4</v>
      </c>
      <c r="H8" s="1">
        <v>5</v>
      </c>
      <c r="I8" s="1">
        <v>6</v>
      </c>
      <c r="J8" s="1">
        <v>7</v>
      </c>
      <c r="K8" s="1">
        <v>8</v>
      </c>
      <c r="L8" s="1">
        <v>9</v>
      </c>
      <c r="M8" s="1">
        <v>10</v>
      </c>
      <c r="N8" s="1">
        <v>11</v>
      </c>
      <c r="O8" s="1">
        <v>12</v>
      </c>
      <c r="P8" s="1">
        <v>13</v>
      </c>
      <c r="Q8" s="1">
        <v>14</v>
      </c>
      <c r="R8" s="1">
        <v>15</v>
      </c>
      <c r="S8" s="1">
        <v>16</v>
      </c>
      <c r="T8" s="1">
        <v>17</v>
      </c>
      <c r="U8" s="1">
        <v>18</v>
      </c>
      <c r="V8" s="1">
        <v>19</v>
      </c>
      <c r="W8" s="1">
        <v>20</v>
      </c>
      <c r="X8" s="1">
        <v>21</v>
      </c>
      <c r="Y8" s="1">
        <v>22</v>
      </c>
      <c r="Z8" s="1">
        <v>23</v>
      </c>
      <c r="AA8" s="1">
        <v>24</v>
      </c>
      <c r="AB8" s="1">
        <v>25</v>
      </c>
      <c r="AC8" s="1">
        <v>26</v>
      </c>
      <c r="AD8" s="1">
        <v>27</v>
      </c>
      <c r="AE8" s="1">
        <v>28</v>
      </c>
      <c r="AF8" s="1">
        <v>29</v>
      </c>
      <c r="AG8" s="1">
        <v>30</v>
      </c>
      <c r="AH8" s="1">
        <v>31</v>
      </c>
      <c r="AI8" s="1">
        <v>32</v>
      </c>
      <c r="AJ8" s="1">
        <v>33</v>
      </c>
      <c r="AK8" s="1">
        <v>34</v>
      </c>
      <c r="AL8" s="1">
        <v>35</v>
      </c>
      <c r="AM8" s="1">
        <v>36</v>
      </c>
      <c r="AN8" s="1">
        <v>37</v>
      </c>
      <c r="AO8" s="1">
        <v>38</v>
      </c>
      <c r="AP8" s="1">
        <v>39</v>
      </c>
      <c r="AQ8" s="1">
        <v>40</v>
      </c>
      <c r="AR8" s="1">
        <v>41</v>
      </c>
      <c r="AS8" s="1">
        <v>42</v>
      </c>
      <c r="AT8" s="1">
        <v>43</v>
      </c>
      <c r="AU8" s="1">
        <v>44</v>
      </c>
      <c r="AV8" s="1">
        <v>45</v>
      </c>
      <c r="AW8" s="1">
        <v>46</v>
      </c>
      <c r="AX8" s="1">
        <v>47</v>
      </c>
      <c r="AY8" s="1">
        <v>48</v>
      </c>
      <c r="AZ8" s="1">
        <v>49</v>
      </c>
      <c r="BA8" s="1">
        <v>50</v>
      </c>
    </row>
    <row r="9" spans="1:53" s="6" customFormat="1" x14ac:dyDescent="0.35">
      <c r="A9" s="6" t="s">
        <v>21</v>
      </c>
      <c r="B9" s="5" t="s">
        <v>16</v>
      </c>
      <c r="C9" s="93">
        <v>0</v>
      </c>
      <c r="D9" s="94">
        <f>IF(D8&lt;='LCOE Utility'!$E$25,'LCOE Utility'!$E$41,0)</f>
        <v>0</v>
      </c>
      <c r="E9" s="94">
        <f>IF(E8&lt;='LCOE Utility'!$E$25,'LCOE Utility'!$E$41,0)</f>
        <v>0</v>
      </c>
      <c r="F9" s="94">
        <f>IF(F8&lt;='LCOE Utility'!$E$25,'LCOE Utility'!$E$41,0)</f>
        <v>0</v>
      </c>
      <c r="G9" s="94">
        <f>IF(G8&lt;='LCOE Utility'!$E$25,'LCOE Utility'!$E$41,0)</f>
        <v>0</v>
      </c>
      <c r="H9" s="94">
        <f>IF(H8&lt;='LCOE Utility'!$E$25,'LCOE Utility'!$E$41,0)</f>
        <v>0</v>
      </c>
      <c r="I9" s="94">
        <f>IF(I8&lt;='LCOE Utility'!$E$25,'LCOE Utility'!$E$41,0)</f>
        <v>0</v>
      </c>
      <c r="J9" s="94">
        <f>IF(J8&lt;='LCOE Utility'!$E$25,'LCOE Utility'!$E$41,0)</f>
        <v>0</v>
      </c>
      <c r="K9" s="94">
        <f>IF(K8&lt;='LCOE Utility'!$E$25,'LCOE Utility'!$E$41,0)</f>
        <v>0</v>
      </c>
      <c r="L9" s="94">
        <f>IF(L8&lt;='LCOE Utility'!$E$25,'LCOE Utility'!$E$41,0)</f>
        <v>0</v>
      </c>
      <c r="M9" s="94">
        <f>IF(M8&lt;='LCOE Utility'!$E$25,'LCOE Utility'!$E$41,0)</f>
        <v>0</v>
      </c>
      <c r="N9" s="94">
        <f>IF(N8&lt;='LCOE Utility'!$E$25,'LCOE Utility'!$E$41,0)</f>
        <v>0</v>
      </c>
      <c r="O9" s="94">
        <f>IF(O8&lt;='LCOE Utility'!$E$25,'LCOE Utility'!$E$41,0)</f>
        <v>0</v>
      </c>
      <c r="P9" s="94">
        <f>IF(P8&lt;='LCOE Utility'!$E$25,'LCOE Utility'!$E$41,0)</f>
        <v>0</v>
      </c>
      <c r="Q9" s="94">
        <f>IF(Q8&lt;='LCOE Utility'!$E$25,'LCOE Utility'!$E$41,0)</f>
        <v>0</v>
      </c>
      <c r="R9" s="94">
        <f>IF(R8&lt;='LCOE Utility'!$E$25,'LCOE Utility'!$E$41,0)</f>
        <v>0</v>
      </c>
      <c r="S9" s="94">
        <f>IF(S8&lt;='LCOE Utility'!$E$25,'LCOE Utility'!$E$41,0)</f>
        <v>0</v>
      </c>
      <c r="T9" s="94">
        <f>IF(T8&lt;='LCOE Utility'!$E$25,'LCOE Utility'!$E$41,0)</f>
        <v>0</v>
      </c>
      <c r="U9" s="94">
        <f>IF(U8&lt;='LCOE Utility'!$E$25,'LCOE Utility'!$E$41,0)</f>
        <v>0</v>
      </c>
      <c r="V9" s="94">
        <f>IF(V8&lt;='LCOE Utility'!$E$25,'LCOE Utility'!$E$41,0)</f>
        <v>0</v>
      </c>
      <c r="W9" s="94">
        <f>IF(W8&lt;='LCOE Utility'!$E$25,'LCOE Utility'!$E$41,0)</f>
        <v>0</v>
      </c>
      <c r="X9" s="94">
        <f>IF(X8&lt;='LCOE Utility'!$E$25,'LCOE Utility'!$E$41,0)</f>
        <v>0</v>
      </c>
      <c r="Y9" s="94">
        <f>IF(Y8&lt;='LCOE Utility'!$E$25,'LCOE Utility'!$E$41,0)</f>
        <v>0</v>
      </c>
      <c r="Z9" s="94">
        <f>IF(Z8&lt;='LCOE Utility'!$E$25,'LCOE Utility'!$E$41,0)</f>
        <v>0</v>
      </c>
      <c r="AA9" s="94">
        <f>IF(AA8&lt;='LCOE Utility'!$E$25,'LCOE Utility'!$E$41,0)</f>
        <v>0</v>
      </c>
      <c r="AB9" s="94">
        <f>IF(AB8&lt;='LCOE Utility'!$E$25,'LCOE Utility'!$E$41,0)</f>
        <v>0</v>
      </c>
      <c r="AC9" s="94">
        <f>IF(AC8&lt;='LCOE Utility'!$E$25,'LCOE Utility'!$E$41,0)</f>
        <v>0</v>
      </c>
      <c r="AD9" s="94">
        <f>IF(AD8&lt;='LCOE Utility'!$E$25,'LCOE Utility'!$E$41,0)</f>
        <v>0</v>
      </c>
      <c r="AE9" s="94">
        <f>IF(AE8&lt;='LCOE Utility'!$E$25,'LCOE Utility'!$E$41,0)</f>
        <v>0</v>
      </c>
      <c r="AF9" s="94">
        <f>IF(AF8&lt;='LCOE Utility'!$E$25,'LCOE Utility'!$E$41,0)</f>
        <v>0</v>
      </c>
      <c r="AG9" s="94">
        <f>IF(AG8&lt;='LCOE Utility'!$E$25,'LCOE Utility'!$E$41,0)</f>
        <v>0</v>
      </c>
      <c r="AH9" s="94">
        <f>IF(AH8&lt;='LCOE Utility'!$E$25,'LCOE Utility'!$E$41,0)</f>
        <v>0</v>
      </c>
      <c r="AI9" s="94">
        <f>IF(AI8&lt;='LCOE Utility'!$E$25,'LCOE Utility'!$E$41,0)</f>
        <v>0</v>
      </c>
      <c r="AJ9" s="94">
        <f>IF(AJ8&lt;='LCOE Utility'!$E$25,'LCOE Utility'!$E$41,0)</f>
        <v>0</v>
      </c>
      <c r="AK9" s="94">
        <f>IF(AK8&lt;='LCOE Utility'!$E$25,'LCOE Utility'!$E$41,0)</f>
        <v>0</v>
      </c>
      <c r="AL9" s="94">
        <f>IF(AL8&lt;='LCOE Utility'!$E$25,'LCOE Utility'!$E$41,0)</f>
        <v>0</v>
      </c>
      <c r="AM9" s="94">
        <f>IF(AM8&lt;='LCOE Utility'!$E$25,'LCOE Utility'!$E$41,0)</f>
        <v>0</v>
      </c>
      <c r="AN9" s="94">
        <f>IF(AN8&lt;='LCOE Utility'!$E$25,'LCOE Utility'!$E$41,0)</f>
        <v>0</v>
      </c>
      <c r="AO9" s="94">
        <f>IF(AO8&lt;='LCOE Utility'!$E$25,'LCOE Utility'!$E$41,0)</f>
        <v>0</v>
      </c>
      <c r="AP9" s="94">
        <f>IF(AP8&lt;='LCOE Utility'!$E$25,'LCOE Utility'!$E$41,0)</f>
        <v>0</v>
      </c>
      <c r="AQ9" s="94">
        <f>IF(AQ8&lt;='LCOE Utility'!$E$25,'LCOE Utility'!$E$41,0)</f>
        <v>0</v>
      </c>
      <c r="AR9" s="94">
        <f>IF(AR8&lt;='LCOE Utility'!$E$25,'LCOE Utility'!$E$41,0)</f>
        <v>0</v>
      </c>
      <c r="AS9" s="94">
        <f>IF(AS8&lt;='LCOE Utility'!$E$25,'LCOE Utility'!$E$41,0)</f>
        <v>0</v>
      </c>
      <c r="AT9" s="94">
        <f>IF(AT8&lt;='LCOE Utility'!$E$25,'LCOE Utility'!$E$41,0)</f>
        <v>0</v>
      </c>
      <c r="AU9" s="94">
        <f>IF(AU8&lt;='LCOE Utility'!$E$25,'LCOE Utility'!$E$41,0)</f>
        <v>0</v>
      </c>
      <c r="AV9" s="94">
        <f>IF(AV8&lt;='LCOE Utility'!$E$25,'LCOE Utility'!$E$41,0)</f>
        <v>0</v>
      </c>
      <c r="AW9" s="94">
        <f>IF(AW8&lt;='LCOE Utility'!$E$25,'LCOE Utility'!$E$41,0)</f>
        <v>0</v>
      </c>
      <c r="AX9" s="94">
        <f>IF(AX8&lt;='LCOE Utility'!$E$25,'LCOE Utility'!$E$41,0)</f>
        <v>0</v>
      </c>
      <c r="AY9" s="94">
        <f>IF(AY8&lt;='LCOE Utility'!$E$25,'LCOE Utility'!$E$41,0)</f>
        <v>0</v>
      </c>
      <c r="AZ9" s="94">
        <f>IF(AZ8&lt;='LCOE Utility'!$E$25,'LCOE Utility'!$E$41,0)</f>
        <v>0</v>
      </c>
      <c r="BA9" s="94">
        <f>IF(BA8&lt;='LCOE Utility'!$E$25,'LCOE Utility'!$E$41,0)</f>
        <v>0</v>
      </c>
    </row>
    <row r="10" spans="1:53" s="6" customFormat="1" x14ac:dyDescent="0.35">
      <c r="B10" s="3" t="s">
        <v>17</v>
      </c>
      <c r="C10" s="95">
        <v>0</v>
      </c>
      <c r="D10" s="99">
        <f>IF(D8&lt;='LCOE Utility'!$E$25,'LCOE Utility'!$E$22,0)</f>
        <v>0</v>
      </c>
      <c r="E10" s="99">
        <f>IF(E8&lt;='LCOE Utility'!$E$25,'LCOE Utility'!$E$22,0)</f>
        <v>0</v>
      </c>
      <c r="F10" s="99">
        <f>IF(F8&lt;='LCOE Utility'!$E$25,'LCOE Utility'!$E$22,0)</f>
        <v>0</v>
      </c>
      <c r="G10" s="99">
        <f>IF(G8&lt;='LCOE Utility'!$E$25,'LCOE Utility'!$E$22,0)</f>
        <v>0</v>
      </c>
      <c r="H10" s="99">
        <f>IF(H8&lt;='LCOE Utility'!$E$25,'LCOE Utility'!$E$22,0)</f>
        <v>0</v>
      </c>
      <c r="I10" s="99">
        <f>IF(I8&lt;='LCOE Utility'!$E$25,'LCOE Utility'!$E$22,0)</f>
        <v>0</v>
      </c>
      <c r="J10" s="99">
        <f>IF(J8&lt;='LCOE Utility'!$E$25,'LCOE Utility'!$E$22,0)</f>
        <v>0</v>
      </c>
      <c r="K10" s="99">
        <f>IF(K8&lt;='LCOE Utility'!$E$25,'LCOE Utility'!$E$22,0)</f>
        <v>0</v>
      </c>
      <c r="L10" s="99">
        <f>IF(L8&lt;='LCOE Utility'!$E$25,'LCOE Utility'!$E$22,0)</f>
        <v>0</v>
      </c>
      <c r="M10" s="99">
        <f>IF(M8&lt;='LCOE Utility'!$E$25,'LCOE Utility'!$E$22,0)</f>
        <v>0</v>
      </c>
      <c r="N10" s="99">
        <f>IF(N8&lt;='LCOE Utility'!$E$25,'LCOE Utility'!$E$22,0)</f>
        <v>0</v>
      </c>
      <c r="O10" s="99">
        <f>IF(O8&lt;='LCOE Utility'!$E$25,'LCOE Utility'!$E$22,0)</f>
        <v>0</v>
      </c>
      <c r="P10" s="99">
        <f>IF(P8&lt;='LCOE Utility'!$E$25,'LCOE Utility'!$E$22,0)</f>
        <v>0</v>
      </c>
      <c r="Q10" s="99">
        <f>IF(Q8&lt;='LCOE Utility'!$E$25,'LCOE Utility'!$E$22,0)</f>
        <v>0</v>
      </c>
      <c r="R10" s="99">
        <f>IF(R8&lt;='LCOE Utility'!$E$25,'LCOE Utility'!$E$22,0)</f>
        <v>0</v>
      </c>
      <c r="S10" s="99">
        <f>IF(S8&lt;='LCOE Utility'!$E$25,'LCOE Utility'!$E$22,0)</f>
        <v>0</v>
      </c>
      <c r="T10" s="99">
        <f>IF(T8&lt;='LCOE Utility'!$E$25,'LCOE Utility'!$E$22,0)</f>
        <v>0</v>
      </c>
      <c r="U10" s="99">
        <f>IF(U8&lt;='LCOE Utility'!$E$25,'LCOE Utility'!$E$22,0)</f>
        <v>0</v>
      </c>
      <c r="V10" s="99">
        <f>IF(V8&lt;='LCOE Utility'!$E$25,'LCOE Utility'!$E$22,0)</f>
        <v>0</v>
      </c>
      <c r="W10" s="99">
        <f>IF(W8&lt;='LCOE Utility'!$E$25,'LCOE Utility'!$E$22,0)</f>
        <v>0</v>
      </c>
      <c r="X10" s="99">
        <f>IF(X8&lt;='LCOE Utility'!$E$25,'LCOE Utility'!$E$22,0)</f>
        <v>0</v>
      </c>
      <c r="Y10" s="99">
        <f>IF(Y8&lt;='LCOE Utility'!$E$25,'LCOE Utility'!$E$22,0)</f>
        <v>0</v>
      </c>
      <c r="Z10" s="99">
        <f>IF(Z8&lt;='LCOE Utility'!$E$25,'LCOE Utility'!$E$22,0)</f>
        <v>0</v>
      </c>
      <c r="AA10" s="99">
        <f>IF(AA8&lt;='LCOE Utility'!$E$25,'LCOE Utility'!$E$22,0)</f>
        <v>0</v>
      </c>
      <c r="AB10" s="99">
        <f>IF(AB8&lt;='LCOE Utility'!$E$25,'LCOE Utility'!$E$22,0)</f>
        <v>0</v>
      </c>
      <c r="AC10" s="99">
        <f>IF(AC8&lt;='LCOE Utility'!$E$25,'LCOE Utility'!$E$22,0)</f>
        <v>0</v>
      </c>
      <c r="AD10" s="99">
        <f>IF(AD8&lt;='LCOE Utility'!$E$25,'LCOE Utility'!$E$22,0)</f>
        <v>0</v>
      </c>
      <c r="AE10" s="99">
        <f>IF(AE8&lt;='LCOE Utility'!$E$25,'LCOE Utility'!$E$22,0)</f>
        <v>0</v>
      </c>
      <c r="AF10" s="99">
        <f>IF(AF8&lt;='LCOE Utility'!$E$25,'LCOE Utility'!$E$22,0)</f>
        <v>0</v>
      </c>
      <c r="AG10" s="99">
        <f>IF(AG8&lt;='LCOE Utility'!$E$25,'LCOE Utility'!$E$22,0)</f>
        <v>0</v>
      </c>
      <c r="AH10" s="99">
        <f>IF(AH8&lt;='LCOE Utility'!$E$25,'LCOE Utility'!$E$22,0)</f>
        <v>0</v>
      </c>
      <c r="AI10" s="99">
        <f>IF(AI8&lt;='LCOE Utility'!$E$25,'LCOE Utility'!$E$22,0)</f>
        <v>0</v>
      </c>
      <c r="AJ10" s="99">
        <f>IF(AJ8&lt;='LCOE Utility'!$E$25,'LCOE Utility'!$E$22,0)</f>
        <v>0</v>
      </c>
      <c r="AK10" s="99">
        <f>IF(AK8&lt;='LCOE Utility'!$E$25,'LCOE Utility'!$E$22,0)</f>
        <v>0</v>
      </c>
      <c r="AL10" s="99">
        <f>IF(AL8&lt;='LCOE Utility'!$E$25,'LCOE Utility'!$E$22,0)</f>
        <v>0</v>
      </c>
      <c r="AM10" s="99">
        <f>IF(AM8&lt;='LCOE Utility'!$E$25,'LCOE Utility'!$E$22,0)</f>
        <v>0</v>
      </c>
      <c r="AN10" s="99">
        <f>IF(AN8&lt;='LCOE Utility'!$E$25,'LCOE Utility'!$E$22,0)</f>
        <v>0</v>
      </c>
      <c r="AO10" s="99">
        <f>IF(AO8&lt;='LCOE Utility'!$E$25,'LCOE Utility'!$E$22,0)</f>
        <v>0</v>
      </c>
      <c r="AP10" s="99">
        <f>IF(AP8&lt;='LCOE Utility'!$E$25,'LCOE Utility'!$E$22,0)</f>
        <v>0</v>
      </c>
      <c r="AQ10" s="99">
        <f>IF(AQ8&lt;='LCOE Utility'!$E$25,'LCOE Utility'!$E$22,0)</f>
        <v>0</v>
      </c>
      <c r="AR10" s="99">
        <f>IF(AR8&lt;='LCOE Utility'!$E$25,'LCOE Utility'!$E$22,0)</f>
        <v>0</v>
      </c>
      <c r="AS10" s="99">
        <f>IF(AS8&lt;='LCOE Utility'!$E$25,'LCOE Utility'!$E$22,0)</f>
        <v>0</v>
      </c>
      <c r="AT10" s="99">
        <f>IF(AT8&lt;='LCOE Utility'!$E$25,'LCOE Utility'!$E$22,0)</f>
        <v>0</v>
      </c>
      <c r="AU10" s="99">
        <f>IF(AU8&lt;='LCOE Utility'!$E$25,'LCOE Utility'!$E$22,0)</f>
        <v>0</v>
      </c>
      <c r="AV10" s="99">
        <f>IF(AV8&lt;='LCOE Utility'!$E$25,'LCOE Utility'!$E$22,0)</f>
        <v>0</v>
      </c>
      <c r="AW10" s="99">
        <f>IF(AW8&lt;='LCOE Utility'!$E$25,'LCOE Utility'!$E$22,0)</f>
        <v>0</v>
      </c>
      <c r="AX10" s="99">
        <f>IF(AX8&lt;='LCOE Utility'!$E$25,'LCOE Utility'!$E$22,0)</f>
        <v>0</v>
      </c>
      <c r="AY10" s="99">
        <f>IF(AY8&lt;='LCOE Utility'!$E$25,'LCOE Utility'!$E$22,0)</f>
        <v>0</v>
      </c>
      <c r="AZ10" s="99">
        <f>IF(AZ8&lt;='LCOE Utility'!$E$25,'LCOE Utility'!$E$22,0)</f>
        <v>0</v>
      </c>
      <c r="BA10" s="99">
        <f>IF(BA8&lt;='LCOE Utility'!$E$25,'LCOE Utility'!$E$22,0)</f>
        <v>0</v>
      </c>
    </row>
    <row r="11" spans="1:53" s="6" customFormat="1" x14ac:dyDescent="0.35"/>
    <row r="12" spans="1:53" x14ac:dyDescent="0.35">
      <c r="A12" s="6"/>
      <c r="B12" s="6" t="s">
        <v>31</v>
      </c>
      <c r="C12" s="6"/>
      <c r="E12" s="6"/>
      <c r="F12" s="6"/>
      <c r="G12" s="6"/>
      <c r="H12" s="6"/>
      <c r="I12" s="6"/>
      <c r="N12" s="6"/>
      <c r="O12" s="6"/>
    </row>
    <row r="13" spans="1:53" x14ac:dyDescent="0.35">
      <c r="A13" s="6" t="s">
        <v>6</v>
      </c>
      <c r="B13" s="7">
        <v>0.38</v>
      </c>
      <c r="C13" s="6"/>
      <c r="E13" s="6"/>
      <c r="F13" s="6"/>
      <c r="G13" s="6"/>
      <c r="H13" s="6"/>
      <c r="I13" s="6"/>
      <c r="N13" s="6"/>
      <c r="O13" s="6"/>
    </row>
    <row r="14" spans="1:53" x14ac:dyDescent="0.35">
      <c r="A14" s="6" t="s">
        <v>14</v>
      </c>
      <c r="B14" s="7">
        <v>0.23</v>
      </c>
      <c r="C14" s="6"/>
      <c r="D14" s="6"/>
      <c r="E14" s="6"/>
      <c r="F14" s="6"/>
      <c r="G14" s="6"/>
      <c r="H14" s="6"/>
      <c r="I14" s="6"/>
      <c r="N14" s="6"/>
      <c r="O14" s="6"/>
    </row>
    <row r="15" spans="1:53" x14ac:dyDescent="0.35">
      <c r="A15" s="6" t="s">
        <v>13</v>
      </c>
      <c r="B15" s="7">
        <v>0.15</v>
      </c>
      <c r="C15" s="6"/>
      <c r="D15" s="6"/>
      <c r="E15" s="6"/>
      <c r="F15" s="6"/>
      <c r="G15" s="6"/>
      <c r="H15" s="6"/>
      <c r="I15" s="6"/>
      <c r="N15" s="6"/>
      <c r="O15" s="6"/>
    </row>
    <row r="16" spans="1:53" x14ac:dyDescent="0.35">
      <c r="A16" s="6" t="s">
        <v>19</v>
      </c>
      <c r="B16" s="7">
        <v>0.11</v>
      </c>
      <c r="C16" s="6"/>
      <c r="D16" s="6"/>
      <c r="E16" s="6"/>
      <c r="F16" s="6"/>
      <c r="G16" s="6"/>
      <c r="H16" s="6"/>
      <c r="I16" s="6"/>
      <c r="N16" s="6"/>
      <c r="O16" s="6"/>
    </row>
    <row r="17" spans="1:19" x14ac:dyDescent="0.35">
      <c r="A17" s="6" t="s">
        <v>7</v>
      </c>
      <c r="B17" s="7">
        <v>0.13</v>
      </c>
      <c r="C17" s="6"/>
      <c r="D17" s="6"/>
      <c r="E17" s="6"/>
      <c r="F17" s="6"/>
      <c r="G17" s="6"/>
      <c r="H17" s="6"/>
      <c r="I17" s="6"/>
      <c r="N17" s="6"/>
      <c r="O17" s="6"/>
    </row>
    <row r="18" spans="1:19" x14ac:dyDescent="0.35">
      <c r="A18" s="6"/>
      <c r="B18" s="6"/>
      <c r="C18" s="6"/>
      <c r="D18" s="6"/>
      <c r="E18" s="6"/>
      <c r="F18" s="6"/>
      <c r="G18" s="6"/>
      <c r="H18" s="6"/>
      <c r="I18" s="6"/>
      <c r="N18" s="6"/>
      <c r="O18" s="6"/>
      <c r="P18" s="6"/>
    </row>
    <row r="19" spans="1:19" x14ac:dyDescent="0.35">
      <c r="A19" s="6"/>
      <c r="B19" s="6"/>
      <c r="C19" s="6"/>
      <c r="D19" s="6"/>
      <c r="E19" s="6"/>
      <c r="F19" s="6"/>
      <c r="G19" s="6"/>
      <c r="H19" s="6"/>
      <c r="I19" s="6"/>
      <c r="N19" s="6"/>
      <c r="O19" s="6"/>
      <c r="P19" s="6"/>
      <c r="R19" s="97"/>
      <c r="S19" s="96"/>
    </row>
    <row r="20" spans="1:19" x14ac:dyDescent="0.35">
      <c r="A20" s="6"/>
      <c r="B20" s="6"/>
      <c r="C20" s="6"/>
      <c r="D20" s="6"/>
      <c r="E20" s="6"/>
      <c r="F20" s="6"/>
      <c r="G20" s="6"/>
      <c r="H20" s="6"/>
      <c r="I20" s="6"/>
      <c r="N20" s="6"/>
      <c r="O20" s="6"/>
      <c r="P20" s="6"/>
      <c r="R20" s="97"/>
      <c r="S20" s="98"/>
    </row>
    <row r="21" spans="1:19" x14ac:dyDescent="0.35">
      <c r="A21" s="6"/>
      <c r="B21" s="6"/>
      <c r="C21" s="6"/>
      <c r="D21" s="6"/>
      <c r="E21" s="6"/>
      <c r="F21" s="6"/>
      <c r="G21" s="6"/>
      <c r="H21" s="6"/>
      <c r="I21" s="6"/>
      <c r="N21" s="6"/>
      <c r="O21" s="6"/>
      <c r="P21" s="6"/>
    </row>
    <row r="22" spans="1:19" x14ac:dyDescent="0.35">
      <c r="A22" s="6"/>
      <c r="B22" s="6"/>
      <c r="C22" s="6"/>
      <c r="D22" s="6"/>
      <c r="E22" s="6"/>
      <c r="F22" s="6"/>
      <c r="G22" s="6"/>
      <c r="H22" s="6"/>
      <c r="I22" s="6"/>
      <c r="N22" s="6"/>
      <c r="O22" s="6"/>
      <c r="P22" s="6"/>
    </row>
    <row r="23" spans="1:19" x14ac:dyDescent="0.35">
      <c r="B23" s="6"/>
      <c r="C23" s="6"/>
      <c r="D23" s="6"/>
      <c r="E23" s="6"/>
      <c r="F23" s="6"/>
      <c r="G23" s="6"/>
      <c r="H23" s="6"/>
      <c r="I23" s="6"/>
      <c r="N23" s="6"/>
      <c r="O23" s="6"/>
      <c r="P23" s="6"/>
    </row>
    <row r="24" spans="1:19" x14ac:dyDescent="0.35">
      <c r="B24" s="6"/>
      <c r="C24" s="6"/>
      <c r="D24" s="6"/>
      <c r="E24" s="6"/>
      <c r="F24" s="6"/>
      <c r="G24" s="6"/>
      <c r="H24" s="6"/>
      <c r="I24" s="6"/>
      <c r="N24" s="6"/>
      <c r="O24" s="6"/>
      <c r="P24" s="6"/>
    </row>
    <row r="25" spans="1:19" x14ac:dyDescent="0.35">
      <c r="B25" s="6"/>
      <c r="C25" s="6"/>
      <c r="D25" s="6"/>
      <c r="E25" s="6"/>
      <c r="F25" s="6"/>
      <c r="G25" s="6"/>
      <c r="H25" s="6"/>
      <c r="I25" s="6"/>
      <c r="N25" s="6"/>
      <c r="O25" s="6"/>
      <c r="P25" s="6"/>
    </row>
    <row r="26" spans="1:19" x14ac:dyDescent="0.35">
      <c r="B26" s="6"/>
      <c r="C26" s="6"/>
      <c r="D26" s="6"/>
      <c r="E26" s="6"/>
      <c r="F26" s="6"/>
      <c r="G26" s="6"/>
      <c r="H26" s="6"/>
      <c r="I26" s="6"/>
      <c r="N26" s="6"/>
      <c r="O26" s="6"/>
      <c r="P26" s="6"/>
    </row>
    <row r="27" spans="1:19" x14ac:dyDescent="0.35">
      <c r="B27" s="6"/>
      <c r="C27" s="6"/>
      <c r="D27" s="6"/>
      <c r="E27" s="6"/>
      <c r="F27" s="6"/>
      <c r="G27" s="6"/>
      <c r="H27" s="6"/>
      <c r="I27" s="6"/>
      <c r="N27" s="6"/>
      <c r="O27" s="6"/>
      <c r="P27" s="6"/>
    </row>
    <row r="28" spans="1:19" x14ac:dyDescent="0.35">
      <c r="B28" s="6"/>
      <c r="C28" s="6"/>
      <c r="D28" s="6"/>
      <c r="E28" s="6"/>
      <c r="F28" s="6"/>
      <c r="G28" s="6"/>
      <c r="H28" s="6"/>
      <c r="I28" s="6"/>
      <c r="N28" s="6"/>
      <c r="O28" s="6"/>
      <c r="P28" s="6"/>
    </row>
    <row r="29" spans="1:19" x14ac:dyDescent="0.35">
      <c r="B29" s="6"/>
      <c r="C29" s="6"/>
      <c r="D29" s="6"/>
      <c r="E29" s="6"/>
      <c r="F29" s="6"/>
      <c r="G29" s="6"/>
      <c r="H29" s="6"/>
      <c r="I29" s="6"/>
      <c r="N29" s="6"/>
      <c r="O29" s="6"/>
      <c r="P29" s="6"/>
    </row>
    <row r="30" spans="1:19" x14ac:dyDescent="0.35">
      <c r="B30" s="6"/>
      <c r="C30" s="6"/>
      <c r="D30" s="6"/>
      <c r="E30" s="6"/>
      <c r="F30" s="6"/>
      <c r="G30" s="6"/>
      <c r="H30" s="6"/>
      <c r="I30" s="6"/>
      <c r="N30" s="6"/>
      <c r="O30" s="6"/>
      <c r="P30" s="6"/>
    </row>
    <row r="31" spans="1:19" x14ac:dyDescent="0.35">
      <c r="B31" s="6"/>
      <c r="C31" s="6"/>
      <c r="D31" s="6"/>
      <c r="E31" s="6"/>
      <c r="F31" s="6"/>
      <c r="G31" s="6"/>
      <c r="H31" s="6"/>
      <c r="I31" s="6"/>
      <c r="N31" s="6"/>
      <c r="O31" s="6"/>
      <c r="P31" s="6"/>
    </row>
    <row r="32" spans="1:19" x14ac:dyDescent="0.35">
      <c r="B32" s="6"/>
      <c r="C32" s="6"/>
      <c r="D32" s="6"/>
      <c r="E32" s="6"/>
      <c r="F32" s="6"/>
      <c r="G32" s="6"/>
      <c r="H32" s="6"/>
      <c r="I32" s="6"/>
      <c r="N32" s="6"/>
      <c r="O32" s="6"/>
      <c r="P32" s="6"/>
    </row>
    <row r="33" spans="2:16" x14ac:dyDescent="0.35">
      <c r="B33" s="6"/>
      <c r="C33" s="6"/>
      <c r="D33" s="6"/>
      <c r="E33" s="6"/>
      <c r="F33" s="6"/>
      <c r="G33" s="6"/>
      <c r="H33" s="6"/>
      <c r="I33" s="6"/>
      <c r="N33" s="6"/>
      <c r="O33" s="6"/>
      <c r="P33" s="6"/>
    </row>
    <row r="34" spans="2:16" x14ac:dyDescent="0.35">
      <c r="B34" s="6"/>
      <c r="C34" s="6"/>
      <c r="D34" s="6"/>
      <c r="E34" s="6"/>
      <c r="F34" s="6"/>
      <c r="G34" s="6"/>
      <c r="H34" s="6"/>
      <c r="I34" s="6"/>
      <c r="N34" s="6"/>
      <c r="O34" s="6"/>
      <c r="P34" s="6"/>
    </row>
    <row r="35" spans="2:16" x14ac:dyDescent="0.35">
      <c r="B35" s="6"/>
      <c r="C35" s="6"/>
      <c r="D35" s="6"/>
      <c r="E35" s="6"/>
      <c r="F35" s="6"/>
      <c r="G35" s="6"/>
      <c r="H35" s="6"/>
      <c r="I35" s="6"/>
      <c r="N35" s="6"/>
      <c r="O35" s="6"/>
      <c r="P35" s="6"/>
    </row>
    <row r="36" spans="2:16" x14ac:dyDescent="0.35">
      <c r="B36" s="6"/>
      <c r="C36" s="6"/>
      <c r="D36" s="6"/>
      <c r="E36" s="6"/>
      <c r="F36" s="6"/>
      <c r="G36" s="6"/>
      <c r="H36" s="6"/>
      <c r="I36" s="6"/>
      <c r="N36" s="6"/>
      <c r="O36" s="6"/>
      <c r="P36" s="6"/>
    </row>
    <row r="37" spans="2:16" x14ac:dyDescent="0.35">
      <c r="B37" s="6"/>
      <c r="C37" s="6"/>
      <c r="D37" s="6"/>
      <c r="E37" s="6"/>
      <c r="F37" s="6"/>
      <c r="G37" s="6"/>
      <c r="H37" s="6"/>
      <c r="I37" s="6"/>
      <c r="N37" s="6"/>
      <c r="O37" s="6"/>
      <c r="P37" s="6"/>
    </row>
    <row r="38" spans="2:16" x14ac:dyDescent="0.35">
      <c r="B38" s="6"/>
      <c r="C38" s="6"/>
      <c r="D38" s="6"/>
      <c r="E38" s="6"/>
      <c r="F38" s="6"/>
      <c r="G38" s="6"/>
      <c r="H38" s="6"/>
      <c r="I38" s="6"/>
      <c r="N38" s="6"/>
      <c r="O38" s="6"/>
      <c r="P38" s="6"/>
    </row>
    <row r="39" spans="2:16" x14ac:dyDescent="0.35">
      <c r="B39" s="6"/>
      <c r="C39" s="6"/>
      <c r="D39" s="6"/>
      <c r="E39" s="6"/>
      <c r="F39" s="6"/>
      <c r="G39" s="6"/>
      <c r="H39" s="6"/>
      <c r="I39" s="6"/>
      <c r="N39" s="6"/>
      <c r="O39" s="6"/>
      <c r="P39" s="6"/>
    </row>
    <row r="40" spans="2:16" x14ac:dyDescent="0.35">
      <c r="B40" s="6"/>
      <c r="C40" s="6"/>
      <c r="D40" s="6"/>
      <c r="E40" s="6"/>
      <c r="F40" s="6"/>
      <c r="G40" s="6"/>
      <c r="H40" s="6"/>
      <c r="I40" s="6"/>
      <c r="N40" s="6"/>
      <c r="O40" s="6"/>
      <c r="P40" s="6"/>
    </row>
    <row r="41" spans="2:16" x14ac:dyDescent="0.35">
      <c r="B41" s="6"/>
      <c r="C41" s="6"/>
      <c r="D41" s="6"/>
      <c r="E41" s="6"/>
      <c r="F41" s="6"/>
      <c r="G41" s="6"/>
      <c r="H41" s="6"/>
      <c r="I41" s="6"/>
      <c r="N41" s="6"/>
      <c r="O41" s="6"/>
      <c r="P41" s="6"/>
    </row>
    <row r="42" spans="2:16" x14ac:dyDescent="0.35">
      <c r="B42" s="6"/>
      <c r="C42" s="6"/>
      <c r="D42" s="6"/>
      <c r="E42" s="6"/>
      <c r="F42" s="6"/>
      <c r="G42" s="6"/>
      <c r="H42" s="6"/>
      <c r="I42" s="6"/>
      <c r="N42" s="6"/>
      <c r="O42" s="6"/>
      <c r="P42" s="6"/>
    </row>
    <row r="43" spans="2:16" x14ac:dyDescent="0.35">
      <c r="B43" s="6"/>
      <c r="C43" s="6"/>
      <c r="D43" s="6"/>
      <c r="E43" s="6"/>
      <c r="F43" s="6"/>
      <c r="G43" s="6"/>
      <c r="H43" s="6"/>
      <c r="I43" s="6"/>
      <c r="N43" s="6"/>
      <c r="O43" s="6"/>
      <c r="P43" s="6"/>
    </row>
    <row r="44" spans="2:16" x14ac:dyDescent="0.35">
      <c r="B44" s="6"/>
      <c r="C44" s="6"/>
      <c r="D44" s="6"/>
      <c r="E44" s="6"/>
      <c r="F44" s="6"/>
      <c r="G44" s="6"/>
      <c r="H44" s="6"/>
      <c r="I44" s="6"/>
      <c r="N44" s="6"/>
      <c r="O44" s="6"/>
      <c r="P44" s="6"/>
    </row>
    <row r="45" spans="2:16" x14ac:dyDescent="0.35">
      <c r="B45" s="6"/>
      <c r="C45" s="6"/>
      <c r="D45" s="6"/>
      <c r="E45" s="6"/>
      <c r="F45" s="6"/>
      <c r="G45" s="6"/>
      <c r="H45" s="6"/>
      <c r="I45" s="6"/>
      <c r="N45" s="6"/>
      <c r="O45" s="6"/>
      <c r="P45" s="6"/>
    </row>
    <row r="46" spans="2:16" x14ac:dyDescent="0.35">
      <c r="B46" s="6"/>
      <c r="C46" s="6"/>
      <c r="D46" s="6"/>
      <c r="E46" s="6"/>
      <c r="F46" s="6"/>
      <c r="G46" s="6"/>
      <c r="H46" s="6"/>
      <c r="I46" s="6"/>
      <c r="N46" s="6"/>
      <c r="O46" s="6"/>
      <c r="P46" s="6"/>
    </row>
    <row r="47" spans="2:16" x14ac:dyDescent="0.35">
      <c r="B47" s="6"/>
      <c r="C47" s="6"/>
      <c r="D47" s="6"/>
      <c r="E47" s="6"/>
      <c r="F47" s="6"/>
      <c r="G47" s="6"/>
      <c r="H47" s="6"/>
      <c r="I47" s="6"/>
      <c r="N47" s="6"/>
      <c r="O47" s="6"/>
      <c r="P47" s="6"/>
    </row>
    <row r="48" spans="2:16" x14ac:dyDescent="0.35">
      <c r="B48" s="6"/>
      <c r="C48" s="6"/>
      <c r="D48" s="6"/>
      <c r="E48" s="6"/>
      <c r="F48" s="6"/>
      <c r="G48" s="6"/>
      <c r="H48" s="6"/>
      <c r="I48" s="6"/>
      <c r="N48" s="6"/>
      <c r="O48" s="6"/>
      <c r="P48" s="6"/>
    </row>
    <row r="49" spans="2:16" x14ac:dyDescent="0.35">
      <c r="B49" s="6"/>
      <c r="C49" s="6"/>
      <c r="D49" s="6"/>
      <c r="E49" s="6"/>
      <c r="F49" s="6"/>
      <c r="G49" s="6"/>
      <c r="H49" s="6"/>
      <c r="I49" s="6"/>
      <c r="N49" s="6"/>
      <c r="O49" s="6"/>
      <c r="P49" s="6"/>
    </row>
    <row r="50" spans="2:16" x14ac:dyDescent="0.35">
      <c r="B50" s="6"/>
      <c r="C50" s="6"/>
      <c r="D50" s="6"/>
      <c r="E50" s="6"/>
      <c r="F50" s="6"/>
      <c r="G50" s="6"/>
      <c r="H50" s="6"/>
      <c r="I50" s="6"/>
      <c r="N50" s="6"/>
      <c r="O50" s="6"/>
      <c r="P50" s="6"/>
    </row>
    <row r="51" spans="2:16" x14ac:dyDescent="0.35">
      <c r="B51" s="6"/>
      <c r="C51" s="6"/>
      <c r="D51" s="6"/>
      <c r="E51" s="6"/>
      <c r="F51" s="6"/>
      <c r="G51" s="6"/>
      <c r="H51" s="6"/>
      <c r="I51" s="6"/>
      <c r="N51" s="6"/>
      <c r="O51" s="6"/>
      <c r="P51" s="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70240EB2CF134584A109AFAD8DDEFC5C" version="1.0.0">
  <systemFields>
    <field name="Objective-Id">
      <value order="0">A3131597</value>
    </field>
    <field name="Objective-Title">
      <value order="0">43_WES-NWNN-ER01-v2</value>
    </field>
    <field name="Objective-Description">
      <value order="0"/>
    </field>
    <field name="Objective-CreationStamp">
      <value order="0">2018-07-20T10:24:18Z</value>
    </field>
    <field name="Objective-IsApproved">
      <value order="0">false</value>
    </field>
    <field name="Objective-IsPublished">
      <value order="0">true</value>
    </field>
    <field name="Objective-DatePublished">
      <value order="0">2018-09-14T10:34:25Z</value>
    </field>
    <field name="Objective-ModificationStamp">
      <value order="0">2018-09-14T10:34:25Z</value>
    </field>
    <field name="Objective-Owner">
      <value order="0">Matthew Holland</value>
    </field>
    <field name="Objective-Path">
      <value order="0">HIE Global Folder:HIE Activities:Wave Energy Scotland:Programmes:NWx1:NW23 SG:20 Application:00_Released</value>
    </field>
    <field name="Objective-Parent">
      <value order="0">00_Released</value>
    </field>
    <field name="Objective-State">
      <value order="0">Published</value>
    </field>
    <field name="Objective-VersionId">
      <value order="0">vA3956305</value>
    </field>
    <field name="Objective-Version">
      <value order="0">1.0</value>
    </field>
    <field name="Objective-VersionNumber">
      <value order="0">6</value>
    </field>
    <field name="Objective-VersionComment">
      <value order="0"/>
    </field>
    <field name="Objective-FileNumber">
      <value order="0">qA210560</value>
    </field>
    <field name="Objective-Classification">
      <value order="0"/>
    </field>
    <field name="Objective-Caveats">
      <value order="0">Wave Energy Scotland</value>
    </field>
  </systemFields>
  <catalogues>
    <catalogue name="Document Type Catalogue" type="type" ori="id:cA43">
      <field name="Objective-Document Date">
        <value order="0">2018-08-12T23:00:00Z</value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70240EB2CF134584A109AFAD8DDEFC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Guidance</vt:lpstr>
      <vt:lpstr>LCOE</vt:lpstr>
      <vt:lpstr>LCOE Utility</vt:lpstr>
      <vt:lpstr>Profile</vt:lpstr>
      <vt:lpstr>Guidance!Print_Area</vt:lpstr>
    </vt:vector>
  </TitlesOfParts>
  <Company>Wave Energy Scotland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Wave Energy Scotland - Levelised Cost of Energy Tool</dc:title>
  <dc:creator>HODGES Jonathan</dc:creator>
  <cp:lastModifiedBy>Matthew Holland (WES)</cp:lastModifiedBy>
  <cp:lastPrinted>2016-11-03T11:28:01Z</cp:lastPrinted>
  <dcterms:created xsi:type="dcterms:W3CDTF">2015-11-30T16:58:03Z</dcterms:created>
  <dcterms:modified xsi:type="dcterms:W3CDTF">2021-02-09T14:35:50Z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A3131597</vt:lpwstr>
  </property>
  <property fmtid="{D5CDD505-2E9C-101B-9397-08002B2CF9AE}" pid="4" name="Objective-Title">
    <vt:lpwstr>43_WES-NWNN-ER01-v2</vt:lpwstr>
  </property>
  <property fmtid="{D5CDD505-2E9C-101B-9397-08002B2CF9AE}" pid="5" name="Objective-Description">
    <vt:lpwstr/>
  </property>
  <property fmtid="{D5CDD505-2E9C-101B-9397-08002B2CF9AE}" pid="6" name="Objective-CreationStamp">
    <vt:filetime>2018-08-13T10:42:41Z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2018-09-14T10:34:25Z</vt:filetime>
  </property>
  <property fmtid="{D5CDD505-2E9C-101B-9397-08002B2CF9AE}" pid="10" name="Objective-ModificationStamp">
    <vt:filetime>2018-09-14T11:08:48Z</vt:filetime>
  </property>
  <property fmtid="{D5CDD505-2E9C-101B-9397-08002B2CF9AE}" pid="11" name="Objective-Owner">
    <vt:lpwstr>Matthew Holland</vt:lpwstr>
  </property>
  <property fmtid="{D5CDD505-2E9C-101B-9397-08002B2CF9AE}" pid="12" name="Objective-Path">
    <vt:lpwstr>Wave Energy Scotland:Programmes:NWx1:NW23 SG:20 Application:00_Released:</vt:lpwstr>
  </property>
  <property fmtid="{D5CDD505-2E9C-101B-9397-08002B2CF9AE}" pid="13" name="Objective-Parent">
    <vt:lpwstr>00_Released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vA3956305</vt:lpwstr>
  </property>
  <property fmtid="{D5CDD505-2E9C-101B-9397-08002B2CF9AE}" pid="16" name="Objective-Version">
    <vt:lpwstr>1.0</vt:lpwstr>
  </property>
  <property fmtid="{D5CDD505-2E9C-101B-9397-08002B2CF9AE}" pid="17" name="Objective-VersionNumber">
    <vt:r8>6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>Caveats: Wave Energy Scotland; </vt:lpwstr>
  </property>
  <property fmtid="{D5CDD505-2E9C-101B-9397-08002B2CF9AE}" pid="22" name="Objective-Connect Creator">
    <vt:lpwstr/>
  </property>
  <property fmtid="{D5CDD505-2E9C-101B-9397-08002B2CF9AE}" pid="23" name="Objective-Document Date">
    <vt:filetime>2018-08-12T23:00:00Z</vt:filetime>
  </property>
  <property fmtid="{D5CDD505-2E9C-101B-9397-08002B2CF9AE}" pid="24" name="Objective-Comment">
    <vt:lpwstr/>
  </property>
  <property fmtid="{D5CDD505-2E9C-101B-9397-08002B2CF9AE}" pid="25" name="Objective-Document Date [system]">
    <vt:filetime>2018-08-12T23:00:00Z</vt:filetime>
  </property>
  <property fmtid="{D5CDD505-2E9C-101B-9397-08002B2CF9AE}" pid="26" name="Objective-Connect Creator [system]">
    <vt:lpwstr/>
  </property>
</Properties>
</file>